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725" windowWidth="14805" windowHeight="6390"/>
  </bookViews>
  <sheets>
    <sheet name="Лист1" sheetId="1" r:id="rId1"/>
    <sheet name="Лист2" sheetId="2" r:id="rId2"/>
    <sheet name="Лист3" sheetId="3" r:id="rId3"/>
  </sheets>
  <definedNames>
    <definedName name="_xlnm.Print_Titles" localSheetId="0">Лист1!$12:$12</definedName>
  </definedNames>
  <calcPr calcId="145621"/>
</workbook>
</file>

<file path=xl/calcChain.xml><?xml version="1.0" encoding="utf-8"?>
<calcChain xmlns="http://schemas.openxmlformats.org/spreadsheetml/2006/main">
  <c r="H150" i="1" l="1"/>
  <c r="H149" i="1"/>
  <c r="H151" i="1"/>
  <c r="H171" i="1"/>
  <c r="H170" i="1"/>
  <c r="H169" i="1"/>
  <c r="F171" i="1"/>
  <c r="F170" i="1"/>
  <c r="F169" i="1"/>
  <c r="E170" i="1"/>
  <c r="E169" i="1"/>
  <c r="E171" i="1"/>
  <c r="F156" i="1"/>
  <c r="F155" i="1"/>
  <c r="F154" i="1"/>
  <c r="E155" i="1"/>
  <c r="E154" i="1"/>
  <c r="E156" i="1"/>
  <c r="F151" i="1"/>
  <c r="F150" i="1"/>
  <c r="F149" i="1"/>
  <c r="E150" i="1"/>
  <c r="E149" i="1"/>
  <c r="E151" i="1"/>
  <c r="E152" i="1"/>
  <c r="H106" i="1"/>
  <c r="F106" i="1"/>
  <c r="E106" i="1"/>
  <c r="H127" i="1"/>
  <c r="F127" i="1"/>
  <c r="E127" i="1"/>
  <c r="H146" i="1"/>
  <c r="H145" i="1"/>
  <c r="H144" i="1"/>
  <c r="H143" i="1"/>
  <c r="F146" i="1"/>
  <c r="F145" i="1"/>
  <c r="F144" i="1"/>
  <c r="F143" i="1"/>
  <c r="E146" i="1"/>
  <c r="E145" i="1"/>
  <c r="E144" i="1"/>
  <c r="E143" i="1"/>
  <c r="H135" i="1"/>
  <c r="H134" i="1"/>
  <c r="H133" i="1"/>
  <c r="H132" i="1" s="1"/>
  <c r="H141" i="1"/>
  <c r="H140" i="1"/>
  <c r="H139" i="1"/>
  <c r="H138" i="1" s="1"/>
  <c r="F141" i="1"/>
  <c r="F140" i="1"/>
  <c r="F139" i="1"/>
  <c r="F138" i="1"/>
  <c r="E138" i="1"/>
  <c r="E141" i="1"/>
  <c r="E140" i="1"/>
  <c r="E139" i="1"/>
  <c r="H130" i="1"/>
  <c r="H129" i="1"/>
  <c r="H128" i="1"/>
  <c r="F130" i="1"/>
  <c r="F129" i="1"/>
  <c r="F128" i="1"/>
  <c r="E130" i="1"/>
  <c r="E129" i="1"/>
  <c r="E128" i="1"/>
  <c r="H83" i="1"/>
  <c r="H82" i="1"/>
  <c r="H81" i="1"/>
  <c r="H80" i="1" s="1"/>
  <c r="G83" i="1"/>
  <c r="G82" i="1"/>
  <c r="G81" i="1"/>
  <c r="G80" i="1" s="1"/>
  <c r="F83" i="1"/>
  <c r="F82" i="1"/>
  <c r="F81" i="1"/>
  <c r="F80" i="1" s="1"/>
  <c r="E80" i="1"/>
  <c r="E83" i="1"/>
  <c r="E82" i="1"/>
  <c r="E81" i="1"/>
  <c r="H44" i="1"/>
  <c r="H43" i="1"/>
  <c r="H42" i="1"/>
  <c r="H41" i="1"/>
  <c r="G40" i="1"/>
  <c r="F40" i="1"/>
  <c r="H40" i="1" s="1"/>
  <c r="E40" i="1"/>
  <c r="E45" i="1"/>
  <c r="F45" i="1"/>
  <c r="G45" i="1"/>
  <c r="H45" i="1" s="1"/>
  <c r="H46" i="1"/>
  <c r="H47" i="1"/>
  <c r="H48" i="1"/>
  <c r="E148" i="1" l="1"/>
  <c r="H79" i="1"/>
  <c r="I78" i="1"/>
  <c r="H78" i="1"/>
  <c r="H77" i="1"/>
  <c r="H76" i="1"/>
  <c r="I75" i="1"/>
  <c r="G75" i="1"/>
  <c r="F75" i="1"/>
  <c r="E75" i="1"/>
  <c r="H75" i="1" l="1"/>
  <c r="G171" i="1"/>
  <c r="G170" i="1"/>
  <c r="G130" i="1"/>
  <c r="G129" i="1"/>
  <c r="I73" i="1"/>
  <c r="I94" i="1" l="1"/>
  <c r="I93" i="1"/>
  <c r="I68" i="1" l="1"/>
  <c r="I62" i="1"/>
  <c r="I63" i="1"/>
  <c r="G151" i="1" l="1"/>
  <c r="G150" i="1"/>
  <c r="G149" i="1"/>
  <c r="G154" i="1" l="1"/>
  <c r="H74" i="1"/>
  <c r="H73" i="1"/>
  <c r="H72" i="1"/>
  <c r="H71" i="1"/>
  <c r="G70" i="1"/>
  <c r="F70" i="1"/>
  <c r="E70" i="1"/>
  <c r="I70" i="1" l="1"/>
  <c r="I82" i="1"/>
  <c r="I83" i="1"/>
  <c r="H70" i="1"/>
  <c r="G119" i="1"/>
  <c r="F119" i="1" l="1"/>
  <c r="E168" i="1" l="1"/>
  <c r="H172" i="1"/>
  <c r="F168" i="1" l="1"/>
  <c r="I171" i="1"/>
  <c r="G118" i="1"/>
  <c r="G116" i="1" s="1"/>
  <c r="G117" i="1"/>
  <c r="F118" i="1"/>
  <c r="F117" i="1"/>
  <c r="F116" i="1" s="1"/>
  <c r="G128" i="1" l="1"/>
  <c r="G127" i="1" l="1"/>
  <c r="E119" i="1"/>
  <c r="E117" i="1"/>
  <c r="E122" i="1" s="1"/>
  <c r="E118" i="1"/>
  <c r="H105" i="1"/>
  <c r="I104" i="1"/>
  <c r="H104" i="1"/>
  <c r="H103" i="1"/>
  <c r="H102" i="1"/>
  <c r="G101" i="1"/>
  <c r="F101" i="1"/>
  <c r="E101" i="1"/>
  <c r="H59" i="1"/>
  <c r="H58" i="1"/>
  <c r="H57" i="1"/>
  <c r="H56" i="1"/>
  <c r="G55" i="1"/>
  <c r="F55" i="1"/>
  <c r="E55" i="1"/>
  <c r="H64" i="1"/>
  <c r="H63" i="1"/>
  <c r="H62" i="1"/>
  <c r="H61" i="1"/>
  <c r="G60" i="1"/>
  <c r="F60" i="1"/>
  <c r="I60" i="1" s="1"/>
  <c r="E60" i="1"/>
  <c r="E133" i="1" l="1"/>
  <c r="I101" i="1"/>
  <c r="H101" i="1"/>
  <c r="H60" i="1"/>
  <c r="H55" i="1"/>
  <c r="G106" i="1"/>
  <c r="G111" i="1" l="1"/>
  <c r="F136" i="1" l="1"/>
  <c r="H136" i="1" s="1"/>
  <c r="E136" i="1"/>
  <c r="G32" i="1" l="1"/>
  <c r="G156" i="1" s="1"/>
  <c r="G31" i="1"/>
  <c r="G155" i="1" s="1"/>
  <c r="F32" i="1"/>
  <c r="F31" i="1"/>
  <c r="E31" i="1"/>
  <c r="E32" i="1"/>
  <c r="H28" i="1"/>
  <c r="H27" i="1"/>
  <c r="H26" i="1"/>
  <c r="H25" i="1"/>
  <c r="G24" i="1"/>
  <c r="F24" i="1"/>
  <c r="E24" i="1"/>
  <c r="F123" i="1" l="1"/>
  <c r="E123" i="1"/>
  <c r="I32" i="1"/>
  <c r="F124" i="1"/>
  <c r="E124" i="1"/>
  <c r="G124" i="1"/>
  <c r="H24" i="1"/>
  <c r="F91" i="1"/>
  <c r="E134" i="1" l="1"/>
  <c r="G135" i="1"/>
  <c r="G146" i="1"/>
  <c r="F86" i="1"/>
  <c r="G84" i="1"/>
  <c r="F84" i="1"/>
  <c r="H69" i="1"/>
  <c r="H68" i="1"/>
  <c r="H67" i="1"/>
  <c r="H66" i="1"/>
  <c r="G65" i="1"/>
  <c r="F65" i="1"/>
  <c r="E65" i="1"/>
  <c r="I65" i="1" l="1"/>
  <c r="H65" i="1"/>
  <c r="E165" i="1"/>
  <c r="E163" i="1" s="1"/>
  <c r="E161" i="1" l="1"/>
  <c r="E160" i="1"/>
  <c r="E159" i="1"/>
  <c r="G159" i="1"/>
  <c r="H167" i="1" l="1"/>
  <c r="H166" i="1"/>
  <c r="H164" i="1"/>
  <c r="H162" i="1"/>
  <c r="H157" i="1"/>
  <c r="H131" i="1"/>
  <c r="H115" i="1"/>
  <c r="H114" i="1"/>
  <c r="I113" i="1"/>
  <c r="H113" i="1"/>
  <c r="H112" i="1"/>
  <c r="E111" i="1"/>
  <c r="H110" i="1"/>
  <c r="I109" i="1"/>
  <c r="H109" i="1"/>
  <c r="H108" i="1"/>
  <c r="H107" i="1"/>
  <c r="H100" i="1"/>
  <c r="H99" i="1"/>
  <c r="H98" i="1"/>
  <c r="H97" i="1"/>
  <c r="H90" i="1"/>
  <c r="H89" i="1"/>
  <c r="H88" i="1"/>
  <c r="H87" i="1"/>
  <c r="E96" i="1"/>
  <c r="E158" i="1" s="1"/>
  <c r="H95" i="1"/>
  <c r="H94" i="1"/>
  <c r="H93" i="1"/>
  <c r="H92" i="1"/>
  <c r="E91" i="1"/>
  <c r="E86" i="1"/>
  <c r="E84" i="1"/>
  <c r="E50" i="1"/>
  <c r="H54" i="1"/>
  <c r="H53" i="1"/>
  <c r="H52" i="1"/>
  <c r="H51" i="1"/>
  <c r="H49" i="1"/>
  <c r="H39" i="1"/>
  <c r="H38" i="1"/>
  <c r="H37" i="1"/>
  <c r="H36" i="1"/>
  <c r="E35" i="1"/>
  <c r="H23" i="1"/>
  <c r="H22" i="1"/>
  <c r="H21" i="1"/>
  <c r="H20" i="1"/>
  <c r="H18" i="1"/>
  <c r="H17" i="1"/>
  <c r="H16" i="1"/>
  <c r="H15" i="1"/>
  <c r="E19" i="1"/>
  <c r="E14" i="1"/>
  <c r="H119" i="1" l="1"/>
  <c r="H118" i="1"/>
  <c r="H117" i="1"/>
  <c r="H84" i="1"/>
  <c r="I129" i="1" l="1"/>
  <c r="I128" i="1"/>
  <c r="I130" i="1"/>
  <c r="I149" i="1" l="1"/>
  <c r="I151" i="1"/>
  <c r="H154" i="1"/>
  <c r="I150" i="1"/>
  <c r="F111" i="1"/>
  <c r="G50" i="1"/>
  <c r="F50" i="1"/>
  <c r="H31" i="1" l="1"/>
  <c r="I111" i="1"/>
  <c r="H111" i="1"/>
  <c r="H50" i="1"/>
  <c r="H155" i="1" l="1"/>
  <c r="G152" i="1"/>
  <c r="F152" i="1"/>
  <c r="F148" i="1" s="1"/>
  <c r="G120" i="1"/>
  <c r="F120" i="1"/>
  <c r="G91" i="1"/>
  <c r="I91" i="1" s="1"/>
  <c r="G30" i="1"/>
  <c r="F30" i="1"/>
  <c r="G33" i="1"/>
  <c r="F33" i="1"/>
  <c r="E33" i="1"/>
  <c r="E30" i="1"/>
  <c r="G19" i="1"/>
  <c r="F19" i="1"/>
  <c r="G14" i="1"/>
  <c r="F14" i="1"/>
  <c r="F135" i="1" l="1"/>
  <c r="I135" i="1" s="1"/>
  <c r="H33" i="1"/>
  <c r="I156" i="1"/>
  <c r="H32" i="1"/>
  <c r="H19" i="1"/>
  <c r="H91" i="1"/>
  <c r="I118" i="1"/>
  <c r="H120" i="1"/>
  <c r="H14" i="1"/>
  <c r="H30" i="1"/>
  <c r="I117" i="1"/>
  <c r="I119" i="1"/>
  <c r="H152" i="1"/>
  <c r="G123" i="1"/>
  <c r="G122" i="1"/>
  <c r="F125" i="1"/>
  <c r="F147" i="1" s="1"/>
  <c r="H147" i="1" s="1"/>
  <c r="G125" i="1"/>
  <c r="G148" i="1"/>
  <c r="F122" i="1"/>
  <c r="E120" i="1"/>
  <c r="F29" i="1"/>
  <c r="G29" i="1"/>
  <c r="G161" i="1"/>
  <c r="G160" i="1"/>
  <c r="F159" i="1"/>
  <c r="F160" i="1"/>
  <c r="F161" i="1"/>
  <c r="G165" i="1"/>
  <c r="F165" i="1"/>
  <c r="G96" i="1"/>
  <c r="F96" i="1"/>
  <c r="G86" i="1"/>
  <c r="I29" i="1" l="1"/>
  <c r="H156" i="1"/>
  <c r="F121" i="1"/>
  <c r="G133" i="1"/>
  <c r="G144" i="1"/>
  <c r="F134" i="1"/>
  <c r="G121" i="1"/>
  <c r="G145" i="1"/>
  <c r="F133" i="1"/>
  <c r="H124" i="1"/>
  <c r="G134" i="1"/>
  <c r="I124" i="1"/>
  <c r="E153" i="1"/>
  <c r="H29" i="1"/>
  <c r="H86" i="1"/>
  <c r="H96" i="1"/>
  <c r="I106" i="1"/>
  <c r="H160" i="1"/>
  <c r="I148" i="1"/>
  <c r="H148" i="1"/>
  <c r="G163" i="1"/>
  <c r="I165" i="1"/>
  <c r="H165" i="1"/>
  <c r="H159" i="1"/>
  <c r="H125" i="1"/>
  <c r="H122" i="1"/>
  <c r="I122" i="1"/>
  <c r="I123" i="1"/>
  <c r="H123" i="1"/>
  <c r="H161" i="1"/>
  <c r="F158" i="1"/>
  <c r="F163" i="1"/>
  <c r="G158" i="1"/>
  <c r="E29" i="1"/>
  <c r="E125" i="1"/>
  <c r="I133" i="1" l="1"/>
  <c r="E147" i="1"/>
  <c r="E121" i="1"/>
  <c r="G168" i="1"/>
  <c r="G143" i="1"/>
  <c r="F132" i="1"/>
  <c r="I134" i="1"/>
  <c r="G132" i="1"/>
  <c r="I116" i="1"/>
  <c r="H116" i="1"/>
  <c r="H158" i="1"/>
  <c r="I163" i="1"/>
  <c r="H163" i="1"/>
  <c r="I127" i="1"/>
  <c r="G153" i="1"/>
  <c r="F153" i="1"/>
  <c r="H168" i="1" l="1"/>
  <c r="I168" i="1"/>
  <c r="I146" i="1"/>
  <c r="I144" i="1"/>
  <c r="I153" i="1"/>
  <c r="H153" i="1"/>
  <c r="I145" i="1" l="1"/>
  <c r="I143" i="1"/>
  <c r="E135" i="1"/>
  <c r="E116" i="1"/>
  <c r="G35" i="1" l="1"/>
  <c r="E132" i="1" l="1"/>
  <c r="F35" i="1"/>
  <c r="I80" i="1" s="1"/>
  <c r="H35" i="1" l="1"/>
  <c r="I132" i="1" l="1"/>
  <c r="H121" i="1"/>
  <c r="I121" i="1"/>
</calcChain>
</file>

<file path=xl/sharedStrings.xml><?xml version="1.0" encoding="utf-8"?>
<sst xmlns="http://schemas.openxmlformats.org/spreadsheetml/2006/main" count="294" uniqueCount="117">
  <si>
    <t>всего</t>
  </si>
  <si>
    <t>федеральный бюджет</t>
  </si>
  <si>
    <t>бюджет автономного округа</t>
  </si>
  <si>
    <t>местный бюджет</t>
  </si>
  <si>
    <t>ДМСиГ</t>
  </si>
  <si>
    <t>Итого по подпрограмме 1</t>
  </si>
  <si>
    <t>Основные мероприятия программы (связь мероприятий с целевыми показателями муниципальной программы)</t>
  </si>
  <si>
    <t>Всего по муниципальной программе</t>
  </si>
  <si>
    <t>№ основного мероприятия</t>
  </si>
  <si>
    <t>Инвестиции в объекты муниципальной собственности</t>
  </si>
  <si>
    <t>иные внебюджетные источники</t>
  </si>
  <si>
    <t>2.1</t>
  </si>
  <si>
    <t>2.2</t>
  </si>
  <si>
    <t>3.1</t>
  </si>
  <si>
    <t>3.2</t>
  </si>
  <si>
    <t>3.4</t>
  </si>
  <si>
    <t>3.5</t>
  </si>
  <si>
    <t>2.3</t>
  </si>
  <si>
    <t xml:space="preserve">федеральный бюджет </t>
  </si>
  <si>
    <t>1.1</t>
  </si>
  <si>
    <t>1.2</t>
  </si>
  <si>
    <t>3.3</t>
  </si>
  <si>
    <t>Подпрограмма 2 "Содействие развитию жилищного строительства"</t>
  </si>
  <si>
    <t xml:space="preserve"> </t>
  </si>
  <si>
    <t>Итого по подпрограмме 2</t>
  </si>
  <si>
    <t>Обеспечение деятельности по предоставлению финансовой поддержки на приобретение жилья отдельными категориями граждан (2)</t>
  </si>
  <si>
    <t>Источники финансирования</t>
  </si>
  <si>
    <t>Подпрограмма 1 "Содйствие развитию градостроительной деятельности"</t>
  </si>
  <si>
    <t>иные источники финансирования</t>
  </si>
  <si>
    <t>Итого по подпрограмме 3</t>
  </si>
  <si>
    <r>
      <t xml:space="preserve">ответсветннный исполнитель / соисполинитель </t>
    </r>
    <r>
      <rPr>
        <sz val="10"/>
        <color theme="1"/>
        <rFont val="Times New Roman"/>
        <family val="1"/>
        <charset val="204"/>
      </rPr>
      <t>(наименование органа или структурного подразделения, учреждения)</t>
    </r>
  </si>
  <si>
    <t xml:space="preserve">УБУиО </t>
  </si>
  <si>
    <t>УЖП</t>
  </si>
  <si>
    <t>ООиП</t>
  </si>
  <si>
    <t>Прочие расходы</t>
  </si>
  <si>
    <t>Утверждено по программе (план по программе)</t>
  </si>
  <si>
    <t xml:space="preserve">Утверждено в бюджете </t>
  </si>
  <si>
    <t>Фактическое значение за отчетный период</t>
  </si>
  <si>
    <t>Абсолютное значение</t>
  </si>
  <si>
    <t>Относительное значение, %</t>
  </si>
  <si>
    <t>(гр.7- гр.6)</t>
  </si>
  <si>
    <t>(гр.7/ гр.6*100%)</t>
  </si>
  <si>
    <t>Результаты реализации муниципальной программы</t>
  </si>
  <si>
    <t xml:space="preserve"> Тыс. рублей</t>
  </si>
  <si>
    <t xml:space="preserve">Отчет </t>
  </si>
  <si>
    <t xml:space="preserve">      (наименование программы)</t>
  </si>
  <si>
    <t>Развитие жилищной сферы</t>
  </si>
  <si>
    <t>Управление жилищной политики администрации города Югорска</t>
  </si>
  <si>
    <t>(ответственный исполнитель)</t>
  </si>
  <si>
    <t>Управление жилищной политики</t>
  </si>
  <si>
    <t>Е.И. Павлова</t>
  </si>
  <si>
    <t>М.Л. Прошкина</t>
  </si>
  <si>
    <t>5-00-57</t>
  </si>
  <si>
    <t xml:space="preserve">                                                                                                                                                                                                                    </t>
  </si>
  <si>
    <t>Департамент муниципальной собственности и градостроительства</t>
  </si>
  <si>
    <t>5-00-18</t>
  </si>
  <si>
    <t xml:space="preserve">                                                                                                                                                                                                                                </t>
  </si>
  <si>
    <t>2.4</t>
  </si>
  <si>
    <t>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 (2,10)</t>
  </si>
  <si>
    <t>Подпрограмма 3 "Обеспечение мерами государственной поддержки по улучшению жилищных условий отдельных категорий граждан"</t>
  </si>
  <si>
    <t xml:space="preserve">Соисполнитель 3:      </t>
  </si>
  <si>
    <t xml:space="preserve">Соисполнитель 2:    </t>
  </si>
  <si>
    <t xml:space="preserve">Соисполнитель 1:                                                                                             </t>
  </si>
  <si>
    <t xml:space="preserve">Ответственный исполнитель: </t>
  </si>
  <si>
    <t>1.3</t>
  </si>
  <si>
    <t>Корректировка градостроительной документации, связанная с изменениями градостроительного законодательства (1,3,4,16)</t>
  </si>
  <si>
    <t>Финансирование мероприятия запланировано с 2024 года</t>
  </si>
  <si>
    <t>2.5</t>
  </si>
  <si>
    <t>2.6</t>
  </si>
  <si>
    <t>Строительство (реконструкция) систем инженерной инфраструктуры в целях обеспечения инженерной подготовки земельных участков для жилищного строительства (1,2,4,16,17,18)</t>
  </si>
  <si>
    <t xml:space="preserve">Освобождение земельных участков, планируемых для жилищного строительства
(19)
</t>
  </si>
  <si>
    <t>ДЖКиСК</t>
  </si>
  <si>
    <t>Подготовка территорий для индивидуального жилищного строительства в целях обеспечения земельными участками отдельных категорий граждан (1,2,11, 16, 17)</t>
  </si>
  <si>
    <t>в том числе:</t>
  </si>
  <si>
    <t>Проектная часть</t>
  </si>
  <si>
    <t>Процессная часть</t>
  </si>
  <si>
    <t xml:space="preserve">Соисполнитель 4:                                                                                             </t>
  </si>
  <si>
    <t>об исполнении структурных элементов (основных мероприятий) муниципальной программы</t>
  </si>
  <si>
    <t>А.К. Некрасова</t>
  </si>
  <si>
    <t>2.7</t>
  </si>
  <si>
    <t>Ю.В. Котелкина</t>
  </si>
  <si>
    <t>Финансирование мероприятия запланировано на 2026 год</t>
  </si>
  <si>
    <t>Мероприятие реализовано в 2019 году.</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</si>
  <si>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2023 год и плановый период на 2024 и 2025 годы . Запланировано строительство сетей канализации микрорайонов индивидуальной застройки мкр, 5,7 в г. Югорске. </t>
  </si>
  <si>
    <t xml:space="preserve">Участие в региональном проекте «Жилье» 
</t>
  </si>
  <si>
    <t>2.8</t>
  </si>
  <si>
    <t>Разработка документации по планировке и межеванию территорий и выполнение инженерных изысканий для территорий, на которые ранее проекты планировки и межевания не разрабатывались (1,3,4,16)</t>
  </si>
  <si>
    <t xml:space="preserve">Обследование жилых домов на предмет признания их аварийными, а также о действительном техническом состоянии здания и его элементов, обследование жилых помещений на содержание фенола и (или) формальдегида, содержание муниципального жилого фонда, платежи установленные законодательством в отношении муниципального жилого фонда (20,21)
</t>
  </si>
  <si>
    <t xml:space="preserve">Участие в реализации портфеля проектов «Получение разрешения на строительство и территориальное планирование»
(1,3,4,16,17)
</t>
  </si>
  <si>
    <t>Стимулирование развития жилищного строительства (1,2,4,16,17)</t>
  </si>
  <si>
    <t xml:space="preserve">Реализация муниципального
проекта «Стимулирование индивидуального жилищного строительства»
(1,2,16,17)
</t>
  </si>
  <si>
    <t>Приобретение жилых помещений (1,2,4,7,8,9,12,13,14,15,16,17)</t>
  </si>
  <si>
    <t>Участие в реализации регионального проекта "Обеспечение устойчевого сокращения непригодного для проживания жилищного фонда" (1,2,4,12,13,14,15,16,17)</t>
  </si>
  <si>
    <t>Улучшение жилищных условий ветеранов Великой Отечественной войны (2,6,17)</t>
  </si>
  <si>
    <t>Предоставление субсидий молодым семьям на улучшение жилищных условий  (2,5,17)</t>
  </si>
  <si>
    <t>Мероприятие реализовано в 2020 году.</t>
  </si>
  <si>
    <t>Финансирование мероприятия запланировано с 2026 года</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</si>
  <si>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для реализации полномочий в области строительства и жилищных отношений на 2023 год и плановый период на 2024 и 2025 годы на реализацию мероприятия по приобретению жилья в целях переселения граждан из жилых домов, признанных аварийными, для обеспечения жильем граждан, состоящих на учете для его получения на условиях социального найма, формирования маневренного жилищного фонда. Мероприятие будет реализовано до конца текущего года при поступлении дополнительных средств из окружного бюджета.</t>
  </si>
  <si>
    <t>по  состоянию на 31 марта  2023 года</t>
  </si>
  <si>
    <t xml:space="preserve">Финансирование мероприятия в 2023 году не запланировано, ввиду отсутствия участников. </t>
  </si>
  <si>
    <t>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Запланировано обеспечить субсидиями 10 семей. В отчетном периоде выдано 10 свидетельств на получение социальной выплаты  на улучшение жилищных условий.</t>
  </si>
  <si>
    <t>Мероприятие не финансируется с 2023 года.</t>
  </si>
  <si>
    <t>Запланировано мероприятие по подготовке территорий для ИЖС.</t>
  </si>
  <si>
    <t>Запланировано приобретение канцелярских принадлежностей для муниципальных нужд.</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</si>
  <si>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субсидий из бюджета автономного округа бюджетам муниципальных образований (единая субсидия) на 2023 год и плановый период на 2024 и 2025 годы . Мероприятие будет реализовано до конца текущего года при наличии дополнительных объемов финансирования из окружного бюджета.</t>
  </si>
  <si>
    <t>Запланировано выполнение реконструкции автомобильной дороги по ул. Магистральная.</t>
  </si>
  <si>
    <t xml:space="preserve">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на реализацию мероприятия по обеспечению жильем граждан,проживающих в жилых помещениях, не отвечающих требованиям в связи с превышением предельно допустимой концентрации фенола и (или) формальдегида. Запланировано выдать субсидии  5 семьям. </t>
  </si>
  <si>
    <t>Запланировано проведение 11 обследований строительных конструкций объектов недвижимости (МКД) на признание их аварийными и проведение 95 обследований в жилых помещениях на содержание фенола и (или) формальдегида.</t>
  </si>
  <si>
    <t>Н.С. Максимчук</t>
  </si>
  <si>
    <t>Департамент жилищно-коммунального и строительногокомплекса</t>
  </si>
  <si>
    <t>Р. А. Ефимов</t>
  </si>
  <si>
    <t>7-43-03</t>
  </si>
  <si>
    <t xml:space="preserve">         (ответственный исполнитель)                                 (ФИО руководителя)                  (подпись)                                  (ФИО исполнителя, ответственного за составление формы)                                (подпись)                                                  (телефон)</t>
  </si>
  <si>
    <t xml:space="preserve">               (соисполнитель )                                                    (ФИО руководителя)           (подпись)                                       (ФИО исполнителя, ответственного за составление формы)                         (подпись)                                                   (телефон)  </t>
  </si>
  <si>
    <t xml:space="preserve">               (соисполнитель )                                                    (ФИО руководителя)           (подпись)                                       (ФИО исполнителя, ответственного за составление формы)                        (подпись)                                                   (телефон)  </t>
  </si>
  <si>
    <t>Дата составления отчета 12.04.2023</t>
  </si>
  <si>
    <t xml:space="preserve"> Заключено Соглашение между муниципальным образованием городской округ город Югорск и Департаментом строительства автономного округа-Югры о предоставлении субсидии из бюджета субъекта РФ местному бюджету на  2023 год. Планируется заключение МК на разработку документации по планировке территории на 1, 6, 15 и 16 микрорайоны в целях осуществления жилищного строительства.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</si>
</sst>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scheme val="minor"/>
    </font>
    <font>
      <b/>
      <sz val="11"/>
      <color theme="1"/>
      <name val="Calibri"/>
      <family val="2"/>
      <scheme val="minor"/>
    </font>
    <font>
      <sz val="12"/>
      <color theme="1"/>
      <name val="Times New Roman"/>
      <family val="1"/>
      <charset val="204"/>
    </font>
    <font>
      <b/>
      <sz val="12"/>
      <color theme="1"/>
      <name val="Times New Roman"/>
      <family val="1"/>
      <charset val="204"/>
    </font>
    <font>
      <sz val="14"/>
      <color theme="1"/>
      <name val="Times New Roman"/>
      <family val="1"/>
      <charset val="204"/>
    </font>
    <font>
      <sz val="14"/>
      <color theme="1"/>
      <name val="Calibri"/>
      <family val="2"/>
      <scheme val="minor"/>
    </font>
    <font>
      <b/>
      <sz val="14"/>
      <color theme="1"/>
      <name val="Times New Roman"/>
      <family val="1"/>
      <charset val="204"/>
    </font>
    <font>
      <b/>
      <sz val="10"/>
      <color theme="1"/>
      <name val="Times New Roman"/>
      <family val="1"/>
      <charset val="204"/>
    </font>
    <font>
      <sz val="10"/>
      <color theme="1"/>
      <name val="Times New Roman"/>
      <family val="1"/>
      <charset val="204"/>
    </font>
    <font>
      <sz val="12"/>
      <color theme="1"/>
      <name val="Calibri"/>
      <family val="2"/>
      <scheme val="minor"/>
    </font>
    <font>
      <sz val="11"/>
      <color theme="1"/>
      <name val="Times New Roman"/>
      <family val="1"/>
      <charset val="204"/>
    </font>
    <font>
      <sz val="8"/>
      <color theme="1"/>
      <name val="Times New Roman"/>
      <family val="1"/>
      <charset val="204"/>
    </font>
    <font>
      <sz val="10"/>
      <color theme="1"/>
      <name val="Calibri"/>
      <family val="2"/>
      <scheme val="minor"/>
    </font>
    <font>
      <b/>
      <sz val="12"/>
      <color theme="1"/>
      <name val="Calibri"/>
      <family val="2"/>
      <scheme val="minor"/>
    </font>
    <font>
      <sz val="14"/>
      <color rgb="FF26282F"/>
      <name val="Times New Roman"/>
      <family val="1"/>
      <charset val="204"/>
    </font>
    <font>
      <b/>
      <sz val="13"/>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right/>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s>
  <cellStyleXfs count="1">
    <xf numFmtId="0" fontId="0" fillId="0" borderId="0"/>
  </cellStyleXfs>
  <cellXfs count="210">
    <xf numFmtId="0" fontId="0" fillId="0" borderId="0" xfId="0"/>
    <xf numFmtId="0" fontId="0" fillId="0" borderId="0" xfId="0" applyAlignment="1">
      <alignment wrapText="1"/>
    </xf>
    <xf numFmtId="0" fontId="1" fillId="0" borderId="0" xfId="0" applyFont="1"/>
    <xf numFmtId="0" fontId="0" fillId="0" borderId="0" xfId="0" applyFill="1" applyAlignment="1">
      <alignment wrapText="1"/>
    </xf>
    <xf numFmtId="164" fontId="0" fillId="0" borderId="0" xfId="0" applyNumberFormat="1" applyAlignment="1">
      <alignment wrapText="1"/>
    </xf>
    <xf numFmtId="0" fontId="6" fillId="0" borderId="1" xfId="0" applyFont="1" applyBorder="1" applyAlignment="1">
      <alignment vertical="center" wrapText="1"/>
    </xf>
    <xf numFmtId="0" fontId="6" fillId="0" borderId="1" xfId="0"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0" fillId="0" borderId="0" xfId="0" applyAlignment="1">
      <alignment wrapText="1"/>
    </xf>
    <xf numFmtId="0" fontId="3" fillId="0" borderId="0" xfId="0" applyFont="1" applyAlignment="1">
      <alignment horizontal="center" vertical="center"/>
    </xf>
    <xf numFmtId="0" fontId="4" fillId="0" borderId="0" xfId="0" applyFont="1" applyAlignment="1">
      <alignment wrapText="1"/>
    </xf>
    <xf numFmtId="0" fontId="7" fillId="0" borderId="0" xfId="0" applyFont="1"/>
    <xf numFmtId="0" fontId="8" fillId="0" borderId="6" xfId="0" applyFont="1" applyBorder="1" applyAlignment="1">
      <alignment horizontal="center" vertical="center" wrapText="1"/>
    </xf>
    <xf numFmtId="164" fontId="3" fillId="0" borderId="1" xfId="0" applyNumberFormat="1" applyFont="1" applyFill="1" applyBorder="1" applyAlignment="1">
      <alignment horizontal="center" vertical="center" wrapText="1"/>
    </xf>
    <xf numFmtId="4" fontId="2" fillId="0" borderId="6" xfId="0" applyNumberFormat="1" applyFont="1" applyBorder="1" applyAlignment="1">
      <alignment horizontal="center" vertical="center" wrapText="1"/>
    </xf>
    <xf numFmtId="0" fontId="13" fillId="0" borderId="0" xfId="0" applyFont="1"/>
    <xf numFmtId="0" fontId="2" fillId="0" borderId="1" xfId="0" applyFont="1" applyBorder="1" applyAlignment="1">
      <alignment vertical="center" wrapText="1"/>
    </xf>
    <xf numFmtId="164" fontId="2" fillId="0" borderId="1" xfId="0" applyNumberFormat="1" applyFont="1" applyFill="1" applyBorder="1" applyAlignment="1">
      <alignment horizontal="center" vertical="center" wrapText="1"/>
    </xf>
    <xf numFmtId="0" fontId="9" fillId="0" borderId="0" xfId="0" applyFont="1"/>
    <xf numFmtId="164" fontId="2" fillId="0" borderId="1" xfId="0" applyNumberFormat="1" applyFont="1" applyBorder="1" applyAlignment="1">
      <alignment horizontal="center" vertical="center" wrapText="1"/>
    </xf>
    <xf numFmtId="164" fontId="9" fillId="0" borderId="0" xfId="0" applyNumberFormat="1" applyFont="1"/>
    <xf numFmtId="0" fontId="3" fillId="0" borderId="1" xfId="0" applyFont="1" applyBorder="1" applyAlignment="1">
      <alignment vertical="center" wrapText="1"/>
    </xf>
    <xf numFmtId="164" fontId="13" fillId="0" borderId="0" xfId="0" applyNumberFormat="1" applyFont="1"/>
    <xf numFmtId="164" fontId="3" fillId="0" borderId="0" xfId="0" applyNumberFormat="1" applyFont="1" applyAlignment="1">
      <alignment horizontal="center" vertical="center"/>
    </xf>
    <xf numFmtId="0" fontId="10" fillId="0" borderId="0" xfId="0" applyFont="1"/>
    <xf numFmtId="0" fontId="11" fillId="0" borderId="0" xfId="0" applyFont="1" applyAlignment="1">
      <alignment vertical="center"/>
    </xf>
    <xf numFmtId="0" fontId="10" fillId="0" borderId="14" xfId="0" applyFont="1" applyBorder="1"/>
    <xf numFmtId="0" fontId="2" fillId="0" borderId="0" xfId="0" applyFont="1"/>
    <xf numFmtId="0" fontId="6" fillId="0" borderId="0" xfId="0" applyFont="1" applyAlignment="1">
      <alignment horizontal="center"/>
    </xf>
    <xf numFmtId="0" fontId="4" fillId="0" borderId="14" xfId="0" applyFont="1" applyFill="1" applyBorder="1" applyAlignment="1">
      <alignment horizontal="center" vertical="center" wrapText="1"/>
    </xf>
    <xf numFmtId="0" fontId="4" fillId="0" borderId="0" xfId="0" applyFont="1"/>
    <xf numFmtId="0" fontId="4" fillId="0" borderId="0" xfId="0" applyFont="1" applyAlignment="1">
      <alignment vertical="center"/>
    </xf>
    <xf numFmtId="0" fontId="4" fillId="0" borderId="14" xfId="0" applyFont="1" applyFill="1" applyBorder="1"/>
    <xf numFmtId="0" fontId="4" fillId="0" borderId="0" xfId="0" applyFont="1" applyFill="1"/>
    <xf numFmtId="0" fontId="14" fillId="0" borderId="0" xfId="0" applyNumberFormat="1" applyFont="1"/>
    <xf numFmtId="0" fontId="4" fillId="0" borderId="0" xfId="0" applyFont="1" applyAlignment="1">
      <alignment horizontal="left" vertical="center" wrapText="1"/>
    </xf>
    <xf numFmtId="0" fontId="4" fillId="0" borderId="0" xfId="0" applyFont="1" applyAlignment="1">
      <alignment horizontal="center"/>
    </xf>
    <xf numFmtId="164" fontId="8" fillId="0" borderId="10"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4" fillId="0" borderId="0" xfId="0" applyNumberFormat="1" applyFont="1" applyBorder="1"/>
    <xf numFmtId="164" fontId="4" fillId="0" borderId="0" xfId="0" applyNumberFormat="1" applyFont="1" applyAlignment="1">
      <alignment vertical="center"/>
    </xf>
    <xf numFmtId="164" fontId="4" fillId="0" borderId="0" xfId="0" applyNumberFormat="1" applyFont="1"/>
    <xf numFmtId="0" fontId="0" fillId="2" borderId="0" xfId="0" applyFill="1" applyAlignment="1">
      <alignment wrapText="1"/>
    </xf>
    <xf numFmtId="0" fontId="6"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4" fillId="2" borderId="0" xfId="0" applyNumberFormat="1" applyFont="1" applyFill="1"/>
    <xf numFmtId="4" fontId="4" fillId="2" borderId="0" xfId="0" applyNumberFormat="1" applyFont="1" applyFill="1" applyAlignment="1">
      <alignment vertical="center"/>
    </xf>
    <xf numFmtId="0" fontId="4" fillId="2" borderId="0" xfId="0" applyFont="1" applyFill="1" applyBorder="1" applyAlignment="1"/>
    <xf numFmtId="0" fontId="4" fillId="2" borderId="0" xfId="0" applyFont="1" applyFill="1" applyAlignment="1">
      <alignment vertical="center"/>
    </xf>
    <xf numFmtId="0" fontId="4" fillId="2" borderId="0" xfId="0" applyFont="1" applyFill="1" applyAlignment="1"/>
    <xf numFmtId="0" fontId="4" fillId="2" borderId="0" xfId="0" applyFont="1" applyFill="1"/>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Fill="1" applyBorder="1" applyAlignment="1">
      <alignment vertical="center" wrapText="1"/>
    </xf>
    <xf numFmtId="4" fontId="2" fillId="0" borderId="9" xfId="0" applyNumberFormat="1" applyFont="1" applyBorder="1" applyAlignment="1">
      <alignment horizontal="center" vertical="center" wrapText="1"/>
    </xf>
    <xf numFmtId="1" fontId="6" fillId="0" borderId="1" xfId="0" applyNumberFormat="1" applyFont="1" applyBorder="1" applyAlignment="1">
      <alignment vertical="center" wrapText="1"/>
    </xf>
    <xf numFmtId="0" fontId="2" fillId="0" borderId="1" xfId="0" applyFont="1" applyFill="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3" fillId="2" borderId="1" xfId="0" applyFont="1" applyFill="1" applyBorder="1" applyAlignment="1">
      <alignment vertical="center" wrapText="1"/>
    </xf>
    <xf numFmtId="164" fontId="3" fillId="2" borderId="6" xfId="0" applyNumberFormat="1" applyFont="1" applyFill="1" applyBorder="1" applyAlignment="1">
      <alignment horizontal="center" vertical="center" wrapText="1"/>
    </xf>
    <xf numFmtId="4" fontId="2" fillId="2" borderId="9" xfId="0" applyNumberFormat="1" applyFont="1" applyFill="1" applyBorder="1" applyAlignment="1">
      <alignment horizontal="center" vertical="center" wrapText="1"/>
    </xf>
    <xf numFmtId="0" fontId="9" fillId="2" borderId="0" xfId="0" applyFont="1" applyFill="1"/>
    <xf numFmtId="0" fontId="2" fillId="2"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2" fillId="0"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6" xfId="0" applyNumberFormat="1" applyFont="1" applyFill="1" applyBorder="1" applyAlignment="1">
      <alignment horizontal="center" vertical="center" wrapText="1"/>
    </xf>
    <xf numFmtId="164" fontId="2" fillId="0" borderId="6" xfId="0" applyNumberFormat="1" applyFont="1" applyBorder="1" applyAlignment="1">
      <alignment horizontal="center" vertical="center" wrapText="1"/>
    </xf>
    <xf numFmtId="164" fontId="0" fillId="2" borderId="0" xfId="0" applyNumberFormat="1" applyFill="1" applyAlignment="1">
      <alignment wrapText="1"/>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164" fontId="3" fillId="0" borderId="0" xfId="0" applyNumberFormat="1" applyFont="1" applyFill="1" applyAlignment="1">
      <alignment horizontal="center" vertical="center"/>
    </xf>
    <xf numFmtId="0" fontId="3" fillId="0" borderId="0" xfId="0" applyFont="1" applyFill="1" applyAlignment="1">
      <alignment horizontal="center" vertical="center"/>
    </xf>
    <xf numFmtId="164" fontId="9" fillId="0" borderId="0" xfId="0" applyNumberFormat="1" applyFont="1" applyFill="1"/>
    <xf numFmtId="0" fontId="2" fillId="2" borderId="1" xfId="0" applyFont="1" applyFill="1" applyBorder="1" applyAlignment="1">
      <alignment vertical="center" wrapText="1"/>
    </xf>
    <xf numFmtId="0" fontId="15" fillId="0" borderId="0" xfId="0" applyFont="1" applyAlignment="1">
      <alignment horizont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Fill="1" applyBorder="1" applyAlignment="1">
      <alignment vertical="center" wrapText="1"/>
    </xf>
    <xf numFmtId="164" fontId="3" fillId="0" borderId="1" xfId="0" applyNumberFormat="1" applyFont="1" applyBorder="1" applyAlignment="1">
      <alignment horizontal="center" vertical="center" wrapText="1"/>
    </xf>
    <xf numFmtId="0" fontId="2" fillId="0" borderId="0" xfId="0" applyFont="1" applyAlignment="1">
      <alignment horizontal="left" vertical="center"/>
    </xf>
    <xf numFmtId="0" fontId="9" fillId="0" borderId="0" xfId="0" applyFont="1" applyAlignment="1"/>
    <xf numFmtId="0" fontId="6" fillId="0" borderId="0" xfId="0" applyFont="1" applyAlignment="1">
      <alignment horizontal="left" vertical="center" wrapText="1"/>
    </xf>
    <xf numFmtId="0" fontId="2" fillId="0" borderId="0" xfId="0" applyFont="1" applyAlignment="1">
      <alignment horizontal="left" vertical="center"/>
    </xf>
    <xf numFmtId="0" fontId="9" fillId="0" borderId="0" xfId="0" applyFont="1" applyAlignment="1"/>
    <xf numFmtId="0" fontId="2" fillId="0" borderId="1" xfId="0" applyFont="1" applyBorder="1" applyAlignment="1">
      <alignment vertical="center" wrapText="1"/>
    </xf>
    <xf numFmtId="0" fontId="9" fillId="0" borderId="1" xfId="0" applyFont="1" applyBorder="1" applyAlignment="1">
      <alignment vertical="center" wrapText="1"/>
    </xf>
    <xf numFmtId="164" fontId="3" fillId="0" borderId="11"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4" fontId="3" fillId="0" borderId="11" xfId="0" applyNumberFormat="1" applyFont="1" applyBorder="1" applyAlignment="1">
      <alignment horizontal="center" vertical="center" wrapText="1"/>
    </xf>
    <xf numFmtId="0" fontId="2" fillId="0" borderId="5"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9" xfId="0" applyFont="1" applyBorder="1" applyAlignment="1">
      <alignmen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0" borderId="4"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xf numFmtId="0" fontId="0" fillId="0" borderId="4" xfId="0" applyBorder="1" applyAlignment="1"/>
    <xf numFmtId="0" fontId="2" fillId="0" borderId="5" xfId="0" applyFont="1" applyBorder="1" applyAlignment="1">
      <alignment horizontal="left" vertical="center" wrapText="1"/>
    </xf>
    <xf numFmtId="0" fontId="0" fillId="0" borderId="15" xfId="0" applyFont="1" applyBorder="1" applyAlignment="1">
      <alignment wrapText="1"/>
    </xf>
    <xf numFmtId="0" fontId="0" fillId="0" borderId="16" xfId="0" applyFont="1" applyBorder="1" applyAlignment="1">
      <alignment wrapText="1"/>
    </xf>
    <xf numFmtId="0" fontId="0" fillId="0" borderId="17" xfId="0" applyFont="1" applyBorder="1" applyAlignment="1">
      <alignment wrapText="1"/>
    </xf>
    <xf numFmtId="0" fontId="0" fillId="0" borderId="18" xfId="0" applyFont="1" applyBorder="1" applyAlignment="1">
      <alignment wrapText="1"/>
    </xf>
    <xf numFmtId="0" fontId="0" fillId="0" borderId="19" xfId="0" applyFont="1" applyBorder="1" applyAlignment="1">
      <alignment wrapText="1"/>
    </xf>
    <xf numFmtId="0" fontId="6" fillId="0" borderId="0" xfId="0" applyFont="1" applyAlignment="1">
      <alignment horizontal="center" vertical="center"/>
    </xf>
    <xf numFmtId="0" fontId="6" fillId="0" borderId="0" xfId="0" applyFont="1" applyFill="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wrapText="1"/>
    </xf>
    <xf numFmtId="0" fontId="12" fillId="0" borderId="0" xfId="0" applyFont="1" applyAlignment="1">
      <alignment horizontal="center" wrapText="1"/>
    </xf>
    <xf numFmtId="0" fontId="2" fillId="0" borderId="1" xfId="0" applyFont="1" applyFill="1" applyBorder="1" applyAlignment="1">
      <alignment vertical="top" wrapText="1"/>
    </xf>
    <xf numFmtId="0" fontId="9" fillId="0" borderId="1" xfId="0" applyFont="1" applyBorder="1" applyAlignment="1">
      <alignment vertical="top" wrapText="1"/>
    </xf>
    <xf numFmtId="49" fontId="2" fillId="0" borderId="1" xfId="0" applyNumberFormat="1" applyFont="1" applyFill="1" applyBorder="1" applyAlignment="1">
      <alignment horizontal="center" vertical="top" wrapText="1"/>
    </xf>
    <xf numFmtId="0" fontId="9" fillId="0" borderId="1" xfId="0" applyFont="1" applyBorder="1" applyAlignment="1">
      <alignment horizontal="center" vertical="top"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2" borderId="0" xfId="0" applyFont="1" applyFill="1" applyAlignment="1">
      <alignment horizontal="center" wrapText="1"/>
    </xf>
    <xf numFmtId="0" fontId="10" fillId="2" borderId="0" xfId="0" applyFont="1" applyFill="1" applyAlignment="1">
      <alignment horizontal="center" wrapText="1"/>
    </xf>
    <xf numFmtId="0" fontId="0" fillId="0" borderId="0" xfId="0" applyAlignment="1">
      <alignment horizontal="center" wrapText="1"/>
    </xf>
    <xf numFmtId="0" fontId="6" fillId="0" borderId="0" xfId="0" applyFont="1" applyAlignment="1">
      <alignment wrapText="1"/>
    </xf>
    <xf numFmtId="0" fontId="1" fillId="0" borderId="0" xfId="0" applyFont="1" applyAlignment="1">
      <alignment wrapText="1"/>
    </xf>
    <xf numFmtId="0" fontId="10" fillId="0" borderId="0" xfId="0" applyFont="1" applyAlignment="1">
      <alignment horizontal="center" wrapText="1"/>
    </xf>
    <xf numFmtId="4" fontId="8" fillId="2" borderId="5"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0" fontId="4" fillId="0" borderId="0" xfId="0" applyFont="1" applyBorder="1" applyAlignment="1">
      <alignment horizontal="righ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164" fontId="3" fillId="0" borderId="2" xfId="0"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2" fillId="0" borderId="1" xfId="0" applyFont="1" applyFill="1" applyBorder="1" applyAlignment="1">
      <alignment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9"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16" xfId="0" applyFont="1" applyBorder="1" applyAlignment="1">
      <alignment vertical="center" wrapText="1"/>
    </xf>
    <xf numFmtId="0" fontId="10" fillId="0" borderId="0" xfId="0" applyFont="1" applyAlignment="1">
      <alignment vertical="center" wrapText="1"/>
    </xf>
    <xf numFmtId="0" fontId="10" fillId="0" borderId="17" xfId="0" applyFont="1" applyBorder="1" applyAlignment="1">
      <alignment vertical="center" wrapText="1"/>
    </xf>
    <xf numFmtId="49" fontId="2"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9"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11" xfId="0" applyNumberFormat="1" applyFont="1" applyFill="1" applyBorder="1" applyAlignment="1">
      <alignment horizontal="center" vertical="center" wrapText="1"/>
    </xf>
    <xf numFmtId="164" fontId="3" fillId="0" borderId="12" xfId="0" applyNumberFormat="1" applyFont="1" applyFill="1" applyBorder="1" applyAlignment="1">
      <alignment horizontal="center" vertical="center" wrapText="1"/>
    </xf>
    <xf numFmtId="164" fontId="3" fillId="0" borderId="1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20"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0" xfId="0" applyFont="1" applyFill="1" applyBorder="1" applyAlignment="1">
      <alignment vertical="center" wrapText="1"/>
    </xf>
    <xf numFmtId="0" fontId="3" fillId="0" borderId="17" xfId="0" applyFont="1" applyFill="1" applyBorder="1" applyAlignment="1">
      <alignment vertical="center" wrapText="1"/>
    </xf>
    <xf numFmtId="0" fontId="3" fillId="0" borderId="18" xfId="0" applyFont="1" applyFill="1" applyBorder="1" applyAlignment="1">
      <alignment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9" fillId="0" borderId="3"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164" fontId="2" fillId="2" borderId="2" xfId="0" applyNumberFormat="1"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6"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2" borderId="1" xfId="0" applyFont="1" applyFill="1" applyBorder="1" applyAlignment="1">
      <alignment vertical="top" wrapText="1"/>
    </xf>
    <xf numFmtId="0" fontId="9" fillId="2" borderId="1" xfId="0" applyFont="1" applyFill="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4"/>
  <sheetViews>
    <sheetView tabSelected="1" zoomScale="90" zoomScaleNormal="90" workbookViewId="0">
      <pane ySplit="11" topLeftCell="A21" activePane="bottomLeft" state="frozen"/>
      <selection pane="bottomLeft" activeCell="J19" sqref="J19:J23"/>
    </sheetView>
  </sheetViews>
  <sheetFormatPr defaultRowHeight="15" x14ac:dyDescent="0.25"/>
  <cols>
    <col min="1" max="1" width="12.140625" style="1" customWidth="1"/>
    <col min="2" max="2" width="43" style="1" customWidth="1"/>
    <col min="3" max="3" width="20.140625" style="1" customWidth="1"/>
    <col min="4" max="4" width="30.85546875" style="1" customWidth="1"/>
    <col min="5" max="5" width="21.7109375" style="43" customWidth="1"/>
    <col min="6" max="6" width="20.42578125" style="43" customWidth="1"/>
    <col min="7" max="7" width="21" style="43" customWidth="1"/>
    <col min="8" max="8" width="17.7109375" style="4" customWidth="1"/>
    <col min="9" max="9" width="17.28515625" style="3" customWidth="1"/>
    <col min="10" max="10" width="65.42578125" style="1" customWidth="1"/>
    <col min="11" max="11" width="12" customWidth="1"/>
    <col min="12" max="12" width="13.7109375" customWidth="1"/>
    <col min="13" max="13" width="12" customWidth="1"/>
    <col min="14" max="14" width="13.85546875" customWidth="1"/>
  </cols>
  <sheetData>
    <row r="1" spans="1:10" ht="18.75" x14ac:dyDescent="0.25">
      <c r="A1" s="117" t="s">
        <v>44</v>
      </c>
      <c r="B1" s="117"/>
      <c r="C1" s="117"/>
      <c r="D1" s="117"/>
      <c r="E1" s="117"/>
      <c r="F1" s="117"/>
      <c r="G1" s="117"/>
      <c r="H1" s="117"/>
      <c r="I1" s="117"/>
      <c r="J1" s="117"/>
    </row>
    <row r="2" spans="1:10" ht="18.75" x14ac:dyDescent="0.25">
      <c r="A2" s="117" t="s">
        <v>77</v>
      </c>
      <c r="B2" s="117"/>
      <c r="C2" s="117"/>
      <c r="D2" s="117"/>
      <c r="E2" s="117"/>
      <c r="F2" s="117"/>
      <c r="G2" s="117"/>
      <c r="H2" s="117"/>
      <c r="I2" s="117"/>
      <c r="J2" s="117"/>
    </row>
    <row r="3" spans="1:10" ht="18.75" x14ac:dyDescent="0.25">
      <c r="A3" s="118" t="s">
        <v>98</v>
      </c>
      <c r="B3" s="119"/>
      <c r="C3" s="119"/>
      <c r="D3" s="119"/>
      <c r="E3" s="119"/>
      <c r="F3" s="119"/>
      <c r="G3" s="119"/>
      <c r="H3" s="119"/>
      <c r="I3" s="119"/>
      <c r="J3" s="119"/>
    </row>
    <row r="4" spans="1:10" ht="18.75" x14ac:dyDescent="0.3">
      <c r="A4" s="9"/>
      <c r="B4" s="121"/>
      <c r="C4" s="121"/>
      <c r="D4" s="9"/>
      <c r="E4" s="131" t="s">
        <v>46</v>
      </c>
      <c r="F4" s="121"/>
      <c r="G4" s="121"/>
      <c r="J4" s="9"/>
    </row>
    <row r="5" spans="1:10" x14ac:dyDescent="0.25">
      <c r="A5" s="9"/>
      <c r="B5" s="120"/>
      <c r="C5" s="120"/>
      <c r="D5" s="9"/>
      <c r="E5" s="132" t="s">
        <v>45</v>
      </c>
      <c r="F5" s="133"/>
      <c r="G5" s="133"/>
      <c r="J5" s="9"/>
    </row>
    <row r="6" spans="1:10" ht="16.5" x14ac:dyDescent="0.3">
      <c r="A6" s="9"/>
      <c r="B6" s="122"/>
      <c r="C6" s="122"/>
      <c r="D6" s="122"/>
      <c r="E6" s="134" t="s">
        <v>47</v>
      </c>
      <c r="F6" s="135"/>
      <c r="G6" s="135"/>
      <c r="H6" s="135"/>
      <c r="J6" s="9"/>
    </row>
    <row r="7" spans="1:10" ht="18.75" x14ac:dyDescent="0.3">
      <c r="A7" s="9"/>
      <c r="B7" s="120"/>
      <c r="C7" s="123"/>
      <c r="D7" s="11"/>
      <c r="E7" s="132" t="s">
        <v>48</v>
      </c>
      <c r="F7" s="136"/>
      <c r="G7" s="136"/>
      <c r="J7" s="9"/>
    </row>
    <row r="8" spans="1:10" ht="15.75" customHeight="1" x14ac:dyDescent="0.3">
      <c r="A8" s="140" t="s">
        <v>43</v>
      </c>
      <c r="B8" s="140"/>
      <c r="C8" s="140"/>
      <c r="D8" s="140"/>
      <c r="E8" s="140"/>
      <c r="F8" s="140"/>
      <c r="G8" s="140"/>
      <c r="H8" s="140"/>
      <c r="I8" s="140"/>
      <c r="J8" s="140"/>
    </row>
    <row r="9" spans="1:10" s="12" customFormat="1" ht="24" customHeight="1" x14ac:dyDescent="0.2">
      <c r="A9" s="146" t="s">
        <v>8</v>
      </c>
      <c r="B9" s="146" t="s">
        <v>6</v>
      </c>
      <c r="C9" s="146" t="s">
        <v>30</v>
      </c>
      <c r="D9" s="146" t="s">
        <v>26</v>
      </c>
      <c r="E9" s="150" t="s">
        <v>35</v>
      </c>
      <c r="F9" s="149" t="s">
        <v>36</v>
      </c>
      <c r="G9" s="137" t="s">
        <v>37</v>
      </c>
      <c r="H9" s="141"/>
      <c r="I9" s="142"/>
      <c r="J9" s="143" t="s">
        <v>42</v>
      </c>
    </row>
    <row r="10" spans="1:10" s="12" customFormat="1" ht="39.75" customHeight="1" x14ac:dyDescent="0.2">
      <c r="A10" s="147"/>
      <c r="B10" s="147"/>
      <c r="C10" s="147"/>
      <c r="D10" s="147"/>
      <c r="E10" s="150"/>
      <c r="F10" s="149"/>
      <c r="G10" s="138"/>
      <c r="H10" s="38" t="s">
        <v>38</v>
      </c>
      <c r="I10" s="13" t="s">
        <v>39</v>
      </c>
      <c r="J10" s="143"/>
    </row>
    <row r="11" spans="1:10" s="12" customFormat="1" ht="48.75" customHeight="1" x14ac:dyDescent="0.2">
      <c r="A11" s="148"/>
      <c r="B11" s="148"/>
      <c r="C11" s="148"/>
      <c r="D11" s="148"/>
      <c r="E11" s="150"/>
      <c r="F11" s="149"/>
      <c r="G11" s="139"/>
      <c r="H11" s="38" t="s">
        <v>40</v>
      </c>
      <c r="I11" s="13" t="s">
        <v>41</v>
      </c>
      <c r="J11" s="143"/>
    </row>
    <row r="12" spans="1:10" s="2" customFormat="1" ht="18.75" customHeight="1" x14ac:dyDescent="0.25">
      <c r="A12" s="5">
        <v>1</v>
      </c>
      <c r="B12" s="5">
        <v>2</v>
      </c>
      <c r="C12" s="5">
        <v>3</v>
      </c>
      <c r="D12" s="5">
        <v>4</v>
      </c>
      <c r="E12" s="44">
        <v>5</v>
      </c>
      <c r="F12" s="44">
        <v>6</v>
      </c>
      <c r="G12" s="44">
        <v>7</v>
      </c>
      <c r="H12" s="57">
        <v>8</v>
      </c>
      <c r="I12" s="6">
        <v>9</v>
      </c>
      <c r="J12" s="5">
        <v>10</v>
      </c>
    </row>
    <row r="13" spans="1:10" s="2" customFormat="1" ht="34.5" customHeight="1" x14ac:dyDescent="0.25">
      <c r="A13" s="128" t="s">
        <v>27</v>
      </c>
      <c r="B13" s="153"/>
      <c r="C13" s="153"/>
      <c r="D13" s="153"/>
      <c r="E13" s="153"/>
      <c r="F13" s="153"/>
      <c r="G13" s="153"/>
      <c r="H13" s="153"/>
      <c r="I13" s="153"/>
      <c r="J13" s="153"/>
    </row>
    <row r="14" spans="1:10" s="16" customFormat="1" ht="34.5" customHeight="1" x14ac:dyDescent="0.25">
      <c r="A14" s="129" t="s">
        <v>19</v>
      </c>
      <c r="B14" s="93" t="s">
        <v>65</v>
      </c>
      <c r="C14" s="93" t="s">
        <v>4</v>
      </c>
      <c r="D14" s="7" t="s">
        <v>0</v>
      </c>
      <c r="E14" s="45">
        <f>SUM(E15:E18)</f>
        <v>0</v>
      </c>
      <c r="F14" s="45">
        <f>SUM(F15:F18)</f>
        <v>0</v>
      </c>
      <c r="G14" s="45">
        <f>SUM(G15:G18)</f>
        <v>0</v>
      </c>
      <c r="H14" s="39">
        <f t="shared" ref="H14:H23" si="0">G14-F14</f>
        <v>0</v>
      </c>
      <c r="I14" s="15">
        <v>0</v>
      </c>
      <c r="J14" s="152" t="s">
        <v>81</v>
      </c>
    </row>
    <row r="15" spans="1:10" s="19" customFormat="1" ht="39" customHeight="1" x14ac:dyDescent="0.25">
      <c r="A15" s="129"/>
      <c r="B15" s="93"/>
      <c r="C15" s="93"/>
      <c r="D15" s="17" t="s">
        <v>1</v>
      </c>
      <c r="E15" s="46">
        <v>0</v>
      </c>
      <c r="F15" s="46">
        <v>0</v>
      </c>
      <c r="G15" s="46">
        <v>0</v>
      </c>
      <c r="H15" s="39">
        <f t="shared" si="0"/>
        <v>0</v>
      </c>
      <c r="I15" s="15">
        <v>0</v>
      </c>
      <c r="J15" s="145"/>
    </row>
    <row r="16" spans="1:10" s="19" customFormat="1" ht="50.25" customHeight="1" x14ac:dyDescent="0.25">
      <c r="A16" s="129"/>
      <c r="B16" s="93"/>
      <c r="C16" s="93"/>
      <c r="D16" s="8" t="s">
        <v>2</v>
      </c>
      <c r="E16" s="46">
        <v>0</v>
      </c>
      <c r="F16" s="46">
        <v>0</v>
      </c>
      <c r="G16" s="46">
        <v>0</v>
      </c>
      <c r="H16" s="39">
        <f t="shared" si="0"/>
        <v>0</v>
      </c>
      <c r="I16" s="15">
        <v>0</v>
      </c>
      <c r="J16" s="145"/>
    </row>
    <row r="17" spans="1:11" s="19" customFormat="1" ht="39.75" customHeight="1" x14ac:dyDescent="0.25">
      <c r="A17" s="130"/>
      <c r="B17" s="94"/>
      <c r="C17" s="94"/>
      <c r="D17" s="8" t="s">
        <v>3</v>
      </c>
      <c r="E17" s="46">
        <v>0</v>
      </c>
      <c r="F17" s="46">
        <v>0</v>
      </c>
      <c r="G17" s="46">
        <v>0</v>
      </c>
      <c r="H17" s="39">
        <f t="shared" si="0"/>
        <v>0</v>
      </c>
      <c r="I17" s="15">
        <v>0</v>
      </c>
      <c r="J17" s="145"/>
    </row>
    <row r="18" spans="1:11" s="19" customFormat="1" ht="54.75" customHeight="1" x14ac:dyDescent="0.25">
      <c r="A18" s="130"/>
      <c r="B18" s="94"/>
      <c r="C18" s="94"/>
      <c r="D18" s="8" t="s">
        <v>28</v>
      </c>
      <c r="E18" s="46">
        <v>0</v>
      </c>
      <c r="F18" s="46">
        <v>0</v>
      </c>
      <c r="G18" s="46">
        <v>0</v>
      </c>
      <c r="H18" s="39">
        <f t="shared" si="0"/>
        <v>0</v>
      </c>
      <c r="I18" s="15">
        <v>0</v>
      </c>
      <c r="J18" s="107"/>
    </row>
    <row r="19" spans="1:11" s="16" customFormat="1" ht="30" customHeight="1" x14ac:dyDescent="0.25">
      <c r="A19" s="129" t="s">
        <v>20</v>
      </c>
      <c r="B19" s="93" t="s">
        <v>86</v>
      </c>
      <c r="C19" s="93" t="s">
        <v>4</v>
      </c>
      <c r="D19" s="7" t="s">
        <v>0</v>
      </c>
      <c r="E19" s="45">
        <f>SUM(E20+E21+E22+E23)</f>
        <v>5892.2</v>
      </c>
      <c r="F19" s="45">
        <f>SUM(F20+F21+F22+F23)</f>
        <v>5892.2</v>
      </c>
      <c r="G19" s="45">
        <f t="shared" ref="G19" si="1">SUM(G20+G21+G22+G23)</f>
        <v>0</v>
      </c>
      <c r="H19" s="39">
        <f t="shared" si="0"/>
        <v>-5892.2</v>
      </c>
      <c r="I19" s="15">
        <v>0</v>
      </c>
      <c r="J19" s="152" t="s">
        <v>116</v>
      </c>
    </row>
    <row r="20" spans="1:11" s="19" customFormat="1" ht="42.75" customHeight="1" x14ac:dyDescent="0.25">
      <c r="A20" s="129"/>
      <c r="B20" s="93"/>
      <c r="C20" s="93"/>
      <c r="D20" s="17" t="s">
        <v>1</v>
      </c>
      <c r="E20" s="46">
        <v>0</v>
      </c>
      <c r="F20" s="46">
        <v>0</v>
      </c>
      <c r="G20" s="46">
        <v>0</v>
      </c>
      <c r="H20" s="39">
        <f t="shared" si="0"/>
        <v>0</v>
      </c>
      <c r="I20" s="15">
        <v>0</v>
      </c>
      <c r="J20" s="145"/>
    </row>
    <row r="21" spans="1:11" s="19" customFormat="1" ht="47.25" customHeight="1" x14ac:dyDescent="0.25">
      <c r="A21" s="129"/>
      <c r="B21" s="93"/>
      <c r="C21" s="93"/>
      <c r="D21" s="8" t="s">
        <v>2</v>
      </c>
      <c r="E21" s="46">
        <v>5479.7</v>
      </c>
      <c r="F21" s="46">
        <v>5479.7</v>
      </c>
      <c r="G21" s="46">
        <v>0</v>
      </c>
      <c r="H21" s="39">
        <f t="shared" si="0"/>
        <v>-5479.7</v>
      </c>
      <c r="I21" s="15">
        <v>0</v>
      </c>
      <c r="J21" s="145"/>
    </row>
    <row r="22" spans="1:11" s="19" customFormat="1" ht="42.75" customHeight="1" x14ac:dyDescent="0.25">
      <c r="A22" s="129"/>
      <c r="B22" s="93"/>
      <c r="C22" s="93"/>
      <c r="D22" s="8" t="s">
        <v>3</v>
      </c>
      <c r="E22" s="46">
        <v>412.5</v>
      </c>
      <c r="F22" s="46">
        <v>412.5</v>
      </c>
      <c r="G22" s="46">
        <v>0</v>
      </c>
      <c r="H22" s="39">
        <f t="shared" si="0"/>
        <v>-412.5</v>
      </c>
      <c r="I22" s="15">
        <v>0</v>
      </c>
      <c r="J22" s="145"/>
    </row>
    <row r="23" spans="1:11" s="19" customFormat="1" ht="43.5" customHeight="1" x14ac:dyDescent="0.25">
      <c r="A23" s="129"/>
      <c r="B23" s="93"/>
      <c r="C23" s="93"/>
      <c r="D23" s="8" t="s">
        <v>28</v>
      </c>
      <c r="E23" s="46">
        <v>0</v>
      </c>
      <c r="F23" s="46">
        <v>0</v>
      </c>
      <c r="G23" s="46">
        <v>0</v>
      </c>
      <c r="H23" s="39">
        <f t="shared" si="0"/>
        <v>0</v>
      </c>
      <c r="I23" s="15">
        <v>0</v>
      </c>
      <c r="J23" s="107"/>
    </row>
    <row r="24" spans="1:11" s="16" customFormat="1" ht="30" customHeight="1" x14ac:dyDescent="0.25">
      <c r="A24" s="129" t="s">
        <v>64</v>
      </c>
      <c r="B24" s="93" t="s">
        <v>88</v>
      </c>
      <c r="C24" s="93" t="s">
        <v>4</v>
      </c>
      <c r="D24" s="55" t="s">
        <v>0</v>
      </c>
      <c r="E24" s="45">
        <f>SUM(E25+E26+E27+E28)</f>
        <v>0</v>
      </c>
      <c r="F24" s="45">
        <f>SUM(F25+F26+F27+F28)</f>
        <v>0</v>
      </c>
      <c r="G24" s="45">
        <f t="shared" ref="G24" si="2">SUM(G25+G26+G27+G28)</f>
        <v>0</v>
      </c>
      <c r="H24" s="39">
        <f t="shared" ref="H24:H28" si="3">G24-F24</f>
        <v>0</v>
      </c>
      <c r="I24" s="15">
        <v>0</v>
      </c>
      <c r="J24" s="152" t="s">
        <v>95</v>
      </c>
    </row>
    <row r="25" spans="1:11" s="19" customFormat="1" ht="42.75" customHeight="1" x14ac:dyDescent="0.25">
      <c r="A25" s="129"/>
      <c r="B25" s="93"/>
      <c r="C25" s="93"/>
      <c r="D25" s="54" t="s">
        <v>1</v>
      </c>
      <c r="E25" s="46">
        <v>0</v>
      </c>
      <c r="F25" s="46">
        <v>0</v>
      </c>
      <c r="G25" s="46">
        <v>0</v>
      </c>
      <c r="H25" s="39">
        <f t="shared" si="3"/>
        <v>0</v>
      </c>
      <c r="I25" s="15">
        <v>0</v>
      </c>
      <c r="J25" s="145"/>
    </row>
    <row r="26" spans="1:11" s="19" customFormat="1" ht="47.25" customHeight="1" x14ac:dyDescent="0.25">
      <c r="A26" s="129"/>
      <c r="B26" s="93"/>
      <c r="C26" s="93"/>
      <c r="D26" s="53" t="s">
        <v>2</v>
      </c>
      <c r="E26" s="46">
        <v>0</v>
      </c>
      <c r="F26" s="46">
        <v>0</v>
      </c>
      <c r="G26" s="46">
        <v>0</v>
      </c>
      <c r="H26" s="39">
        <f t="shared" si="3"/>
        <v>0</v>
      </c>
      <c r="I26" s="15">
        <v>0</v>
      </c>
      <c r="J26" s="145"/>
    </row>
    <row r="27" spans="1:11" s="19" customFormat="1" ht="42.75" customHeight="1" x14ac:dyDescent="0.25">
      <c r="A27" s="129"/>
      <c r="B27" s="93"/>
      <c r="C27" s="93"/>
      <c r="D27" s="53" t="s">
        <v>3</v>
      </c>
      <c r="E27" s="46">
        <v>0</v>
      </c>
      <c r="F27" s="46">
        <v>0</v>
      </c>
      <c r="G27" s="46">
        <v>0</v>
      </c>
      <c r="H27" s="39">
        <f t="shared" si="3"/>
        <v>0</v>
      </c>
      <c r="I27" s="15">
        <v>0</v>
      </c>
      <c r="J27" s="145"/>
    </row>
    <row r="28" spans="1:11" s="19" customFormat="1" ht="43.5" customHeight="1" x14ac:dyDescent="0.25">
      <c r="A28" s="129"/>
      <c r="B28" s="93"/>
      <c r="C28" s="93"/>
      <c r="D28" s="53" t="s">
        <v>28</v>
      </c>
      <c r="E28" s="46">
        <v>0</v>
      </c>
      <c r="F28" s="46">
        <v>0</v>
      </c>
      <c r="G28" s="46">
        <v>0</v>
      </c>
      <c r="H28" s="39">
        <f t="shared" si="3"/>
        <v>0</v>
      </c>
      <c r="I28" s="15">
        <v>0</v>
      </c>
      <c r="J28" s="107"/>
    </row>
    <row r="29" spans="1:11" s="19" customFormat="1" ht="44.25" customHeight="1" x14ac:dyDescent="0.25">
      <c r="A29" s="154" t="s">
        <v>5</v>
      </c>
      <c r="B29" s="154"/>
      <c r="C29" s="154"/>
      <c r="D29" s="8" t="s">
        <v>0</v>
      </c>
      <c r="E29" s="45">
        <f>SUM(E30:E33)</f>
        <v>5892.2</v>
      </c>
      <c r="F29" s="45">
        <f>SUM(F30:F33)</f>
        <v>5892.2</v>
      </c>
      <c r="G29" s="46">
        <f t="shared" ref="G29" si="4">SUM(G30:G33)</f>
        <v>0</v>
      </c>
      <c r="H29" s="39">
        <f t="shared" ref="H29:H64" si="5">G29-F29</f>
        <v>-5892.2</v>
      </c>
      <c r="I29" s="56">
        <f t="shared" ref="I29" si="6">G29/F29*100</f>
        <v>0</v>
      </c>
      <c r="J29" s="144"/>
    </row>
    <row r="30" spans="1:11" s="19" customFormat="1" ht="44.25" customHeight="1" x14ac:dyDescent="0.25">
      <c r="A30" s="154"/>
      <c r="B30" s="154"/>
      <c r="C30" s="154"/>
      <c r="D30" s="17" t="s">
        <v>1</v>
      </c>
      <c r="E30" s="46">
        <f>E15+E20</f>
        <v>0</v>
      </c>
      <c r="F30" s="46">
        <f>F15</f>
        <v>0</v>
      </c>
      <c r="G30" s="46">
        <f t="shared" ref="G30" si="7">G15</f>
        <v>0</v>
      </c>
      <c r="H30" s="39">
        <f t="shared" si="5"/>
        <v>0</v>
      </c>
      <c r="I30" s="15">
        <v>0</v>
      </c>
      <c r="J30" s="145"/>
    </row>
    <row r="31" spans="1:11" s="19" customFormat="1" ht="59.25" customHeight="1" x14ac:dyDescent="0.25">
      <c r="A31" s="154"/>
      <c r="B31" s="154"/>
      <c r="C31" s="154"/>
      <c r="D31" s="8" t="s">
        <v>2</v>
      </c>
      <c r="E31" s="46">
        <f t="shared" ref="E31:G32" si="8">E16+E21+E26</f>
        <v>5479.7</v>
      </c>
      <c r="F31" s="18">
        <f t="shared" si="8"/>
        <v>5479.7</v>
      </c>
      <c r="G31" s="18">
        <f t="shared" si="8"/>
        <v>0</v>
      </c>
      <c r="H31" s="39">
        <f t="shared" si="5"/>
        <v>-5479.7</v>
      </c>
      <c r="I31" s="15">
        <v>0</v>
      </c>
      <c r="J31" s="145"/>
    </row>
    <row r="32" spans="1:11" s="19" customFormat="1" ht="33.75" customHeight="1" x14ac:dyDescent="0.25">
      <c r="A32" s="154"/>
      <c r="B32" s="154"/>
      <c r="C32" s="154"/>
      <c r="D32" s="8" t="s">
        <v>3</v>
      </c>
      <c r="E32" s="46">
        <f t="shared" si="8"/>
        <v>412.5</v>
      </c>
      <c r="F32" s="18">
        <f t="shared" si="8"/>
        <v>412.5</v>
      </c>
      <c r="G32" s="18">
        <f t="shared" si="8"/>
        <v>0</v>
      </c>
      <c r="H32" s="39">
        <f t="shared" si="5"/>
        <v>-412.5</v>
      </c>
      <c r="I32" s="56">
        <f t="shared" ref="I32" si="9">G32/F32*100</f>
        <v>0</v>
      </c>
      <c r="J32" s="145"/>
      <c r="K32" s="21" t="s">
        <v>23</v>
      </c>
    </row>
    <row r="33" spans="1:11" s="19" customFormat="1" ht="42" customHeight="1" x14ac:dyDescent="0.25">
      <c r="A33" s="154"/>
      <c r="B33" s="154"/>
      <c r="C33" s="154"/>
      <c r="D33" s="8" t="s">
        <v>28</v>
      </c>
      <c r="E33" s="46">
        <f>E18+E23</f>
        <v>0</v>
      </c>
      <c r="F33" s="46">
        <f t="shared" ref="F33:G33" si="10">F18+F23</f>
        <v>0</v>
      </c>
      <c r="G33" s="46">
        <f t="shared" si="10"/>
        <v>0</v>
      </c>
      <c r="H33" s="39">
        <f t="shared" si="5"/>
        <v>0</v>
      </c>
      <c r="I33" s="15">
        <v>0</v>
      </c>
      <c r="J33" s="107"/>
    </row>
    <row r="34" spans="1:11" s="19" customFormat="1" ht="38.25" customHeight="1" x14ac:dyDescent="0.25">
      <c r="A34" s="128" t="s">
        <v>22</v>
      </c>
      <c r="B34" s="128"/>
      <c r="C34" s="128"/>
      <c r="D34" s="128"/>
      <c r="E34" s="128"/>
      <c r="F34" s="128"/>
      <c r="G34" s="128"/>
      <c r="H34" s="128"/>
      <c r="I34" s="128"/>
      <c r="J34" s="128"/>
    </row>
    <row r="35" spans="1:11" s="16" customFormat="1" ht="40.5" customHeight="1" x14ac:dyDescent="0.25">
      <c r="A35" s="155" t="s">
        <v>11</v>
      </c>
      <c r="B35" s="159" t="s">
        <v>89</v>
      </c>
      <c r="C35" s="93" t="s">
        <v>32</v>
      </c>
      <c r="D35" s="22" t="s">
        <v>0</v>
      </c>
      <c r="E35" s="45">
        <f xml:space="preserve"> E36+E37+E38</f>
        <v>19632.2</v>
      </c>
      <c r="F35" s="45">
        <f xml:space="preserve"> F36+F37+F38</f>
        <v>19632.2</v>
      </c>
      <c r="G35" s="45">
        <f xml:space="preserve"> G36+G37+G38</f>
        <v>0</v>
      </c>
      <c r="H35" s="39">
        <f t="shared" si="5"/>
        <v>-19632.2</v>
      </c>
      <c r="I35" s="15">
        <v>0</v>
      </c>
      <c r="J35" s="177" t="s">
        <v>106</v>
      </c>
    </row>
    <row r="36" spans="1:11" s="19" customFormat="1" ht="30.75" customHeight="1" x14ac:dyDescent="0.25">
      <c r="A36" s="156"/>
      <c r="B36" s="160"/>
      <c r="C36" s="93"/>
      <c r="D36" s="17" t="s">
        <v>1</v>
      </c>
      <c r="E36" s="46">
        <v>8215.9</v>
      </c>
      <c r="F36" s="46">
        <v>8215.9</v>
      </c>
      <c r="G36" s="46">
        <v>0</v>
      </c>
      <c r="H36" s="39">
        <f t="shared" si="5"/>
        <v>-8215.9</v>
      </c>
      <c r="I36" s="15">
        <v>0</v>
      </c>
      <c r="J36" s="145"/>
    </row>
    <row r="37" spans="1:11" s="19" customFormat="1" ht="53.25" customHeight="1" x14ac:dyDescent="0.25">
      <c r="A37" s="156"/>
      <c r="B37" s="160"/>
      <c r="C37" s="93"/>
      <c r="D37" s="17" t="s">
        <v>2</v>
      </c>
      <c r="E37" s="46">
        <v>10042</v>
      </c>
      <c r="F37" s="46">
        <v>10042</v>
      </c>
      <c r="G37" s="46">
        <v>0</v>
      </c>
      <c r="H37" s="39">
        <f t="shared" si="5"/>
        <v>-10042</v>
      </c>
      <c r="I37" s="15">
        <v>0</v>
      </c>
      <c r="J37" s="145"/>
    </row>
    <row r="38" spans="1:11" s="19" customFormat="1" ht="48.75" customHeight="1" x14ac:dyDescent="0.25">
      <c r="A38" s="156"/>
      <c r="B38" s="160"/>
      <c r="C38" s="93"/>
      <c r="D38" s="17" t="s">
        <v>3</v>
      </c>
      <c r="E38" s="46">
        <v>1374.3</v>
      </c>
      <c r="F38" s="46">
        <v>1374.3</v>
      </c>
      <c r="G38" s="46">
        <v>0</v>
      </c>
      <c r="H38" s="39">
        <f t="shared" si="5"/>
        <v>-1374.3</v>
      </c>
      <c r="I38" s="15">
        <v>0</v>
      </c>
      <c r="J38" s="145"/>
      <c r="K38" s="21"/>
    </row>
    <row r="39" spans="1:11" s="19" customFormat="1" ht="56.25" customHeight="1" x14ac:dyDescent="0.25">
      <c r="A39" s="145"/>
      <c r="B39" s="161"/>
      <c r="C39" s="94"/>
      <c r="D39" s="8" t="s">
        <v>28</v>
      </c>
      <c r="E39" s="46">
        <v>0</v>
      </c>
      <c r="F39" s="46">
        <v>0</v>
      </c>
      <c r="G39" s="46">
        <v>0</v>
      </c>
      <c r="H39" s="39">
        <f t="shared" si="5"/>
        <v>0</v>
      </c>
      <c r="I39" s="15">
        <v>0</v>
      </c>
      <c r="J39" s="107"/>
      <c r="K39" s="21"/>
    </row>
    <row r="40" spans="1:11" s="16" customFormat="1" ht="40.5" customHeight="1" x14ac:dyDescent="0.25">
      <c r="A40" s="157"/>
      <c r="B40" s="162"/>
      <c r="C40" s="93" t="s">
        <v>71</v>
      </c>
      <c r="D40" s="84" t="s">
        <v>0</v>
      </c>
      <c r="E40" s="45">
        <f xml:space="preserve"> E41+E42+E43</f>
        <v>0</v>
      </c>
      <c r="F40" s="45">
        <f xml:space="preserve"> F41+F42+F43</f>
        <v>0</v>
      </c>
      <c r="G40" s="45">
        <f xml:space="preserve"> G41+G42+G43</f>
        <v>0</v>
      </c>
      <c r="H40" s="39">
        <f t="shared" ref="H40:H44" si="11">G40-F40</f>
        <v>0</v>
      </c>
      <c r="I40" s="15">
        <v>0</v>
      </c>
      <c r="J40" s="152" t="s">
        <v>66</v>
      </c>
    </row>
    <row r="41" spans="1:11" s="19" customFormat="1" ht="30.75" customHeight="1" x14ac:dyDescent="0.25">
      <c r="A41" s="157"/>
      <c r="B41" s="162"/>
      <c r="C41" s="93"/>
      <c r="D41" s="83" t="s">
        <v>1</v>
      </c>
      <c r="E41" s="46">
        <v>0</v>
      </c>
      <c r="F41" s="46">
        <v>0</v>
      </c>
      <c r="G41" s="46">
        <v>0</v>
      </c>
      <c r="H41" s="39">
        <f t="shared" si="11"/>
        <v>0</v>
      </c>
      <c r="I41" s="15">
        <v>0</v>
      </c>
      <c r="J41" s="145"/>
    </row>
    <row r="42" spans="1:11" s="19" customFormat="1" ht="53.25" customHeight="1" x14ac:dyDescent="0.25">
      <c r="A42" s="157"/>
      <c r="B42" s="162"/>
      <c r="C42" s="93"/>
      <c r="D42" s="83" t="s">
        <v>2</v>
      </c>
      <c r="E42" s="46">
        <v>0</v>
      </c>
      <c r="F42" s="46">
        <v>0</v>
      </c>
      <c r="G42" s="46">
        <v>0</v>
      </c>
      <c r="H42" s="39">
        <f t="shared" si="11"/>
        <v>0</v>
      </c>
      <c r="I42" s="15">
        <v>0</v>
      </c>
      <c r="J42" s="145"/>
    </row>
    <row r="43" spans="1:11" s="19" customFormat="1" ht="48.75" customHeight="1" x14ac:dyDescent="0.25">
      <c r="A43" s="157"/>
      <c r="B43" s="162"/>
      <c r="C43" s="93"/>
      <c r="D43" s="83" t="s">
        <v>3</v>
      </c>
      <c r="E43" s="46">
        <v>0</v>
      </c>
      <c r="F43" s="46">
        <v>0</v>
      </c>
      <c r="G43" s="46">
        <v>0</v>
      </c>
      <c r="H43" s="39">
        <f t="shared" si="11"/>
        <v>0</v>
      </c>
      <c r="I43" s="15">
        <v>0</v>
      </c>
      <c r="J43" s="145"/>
      <c r="K43" s="21"/>
    </row>
    <row r="44" spans="1:11" s="19" customFormat="1" ht="56.25" customHeight="1" x14ac:dyDescent="0.25">
      <c r="A44" s="158"/>
      <c r="B44" s="163"/>
      <c r="C44" s="94"/>
      <c r="D44" s="86" t="s">
        <v>28</v>
      </c>
      <c r="E44" s="46">
        <v>0</v>
      </c>
      <c r="F44" s="46">
        <v>0</v>
      </c>
      <c r="G44" s="46">
        <v>0</v>
      </c>
      <c r="H44" s="39">
        <f t="shared" si="11"/>
        <v>0</v>
      </c>
      <c r="I44" s="15">
        <v>0</v>
      </c>
      <c r="J44" s="107"/>
      <c r="K44" s="21"/>
    </row>
    <row r="45" spans="1:11" s="16" customFormat="1" ht="23.25" customHeight="1" x14ac:dyDescent="0.25">
      <c r="A45" s="129" t="s">
        <v>12</v>
      </c>
      <c r="B45" s="151" t="s">
        <v>90</v>
      </c>
      <c r="C45" s="93" t="s">
        <v>4</v>
      </c>
      <c r="D45" s="22" t="s">
        <v>0</v>
      </c>
      <c r="E45" s="45">
        <f t="shared" ref="E45" si="12" xml:space="preserve"> E46+E47+E48+E49</f>
        <v>0</v>
      </c>
      <c r="F45" s="45">
        <f t="shared" ref="F45:G45" si="13" xml:space="preserve"> F46+F47+F48+F49</f>
        <v>0</v>
      </c>
      <c r="G45" s="45">
        <f t="shared" si="13"/>
        <v>0</v>
      </c>
      <c r="H45" s="39">
        <f t="shared" si="5"/>
        <v>0</v>
      </c>
      <c r="I45" s="15">
        <v>0</v>
      </c>
      <c r="J45" s="152" t="s">
        <v>96</v>
      </c>
    </row>
    <row r="46" spans="1:11" s="19" customFormat="1" ht="37.5" customHeight="1" x14ac:dyDescent="0.25">
      <c r="A46" s="129"/>
      <c r="B46" s="151"/>
      <c r="C46" s="93"/>
      <c r="D46" s="17" t="s">
        <v>1</v>
      </c>
      <c r="E46" s="46">
        <v>0</v>
      </c>
      <c r="F46" s="46">
        <v>0</v>
      </c>
      <c r="G46" s="46">
        <v>0</v>
      </c>
      <c r="H46" s="39">
        <f t="shared" si="5"/>
        <v>0</v>
      </c>
      <c r="I46" s="15">
        <v>0</v>
      </c>
      <c r="J46" s="145"/>
      <c r="K46" s="21" t="s">
        <v>23</v>
      </c>
    </row>
    <row r="47" spans="1:11" s="19" customFormat="1" ht="51" customHeight="1" x14ac:dyDescent="0.25">
      <c r="A47" s="129"/>
      <c r="B47" s="151"/>
      <c r="C47" s="93"/>
      <c r="D47" s="17" t="s">
        <v>2</v>
      </c>
      <c r="E47" s="46">
        <v>0</v>
      </c>
      <c r="F47" s="46">
        <v>0</v>
      </c>
      <c r="G47" s="46">
        <v>0</v>
      </c>
      <c r="H47" s="39">
        <f t="shared" si="5"/>
        <v>0</v>
      </c>
      <c r="I47" s="15">
        <v>0</v>
      </c>
      <c r="J47" s="145"/>
      <c r="K47" s="21" t="s">
        <v>23</v>
      </c>
    </row>
    <row r="48" spans="1:11" s="19" customFormat="1" ht="39" customHeight="1" x14ac:dyDescent="0.25">
      <c r="A48" s="129"/>
      <c r="B48" s="151"/>
      <c r="C48" s="93"/>
      <c r="D48" s="17" t="s">
        <v>3</v>
      </c>
      <c r="E48" s="46">
        <v>0</v>
      </c>
      <c r="F48" s="46">
        <v>0</v>
      </c>
      <c r="G48" s="46">
        <v>0</v>
      </c>
      <c r="H48" s="39">
        <f t="shared" si="5"/>
        <v>0</v>
      </c>
      <c r="I48" s="15">
        <v>0</v>
      </c>
      <c r="J48" s="145"/>
    </row>
    <row r="49" spans="1:10" s="19" customFormat="1" ht="38.25" customHeight="1" x14ac:dyDescent="0.25">
      <c r="A49" s="130"/>
      <c r="B49" s="94"/>
      <c r="C49" s="94"/>
      <c r="D49" s="8" t="s">
        <v>28</v>
      </c>
      <c r="E49" s="46">
        <v>0</v>
      </c>
      <c r="F49" s="46">
        <v>0</v>
      </c>
      <c r="G49" s="46">
        <v>0</v>
      </c>
      <c r="H49" s="39">
        <f t="shared" si="5"/>
        <v>0</v>
      </c>
      <c r="I49" s="15">
        <v>0</v>
      </c>
      <c r="J49" s="107"/>
    </row>
    <row r="50" spans="1:10" s="16" customFormat="1" ht="24.75" customHeight="1" x14ac:dyDescent="0.25">
      <c r="A50" s="129" t="s">
        <v>17</v>
      </c>
      <c r="B50" s="151" t="s">
        <v>91</v>
      </c>
      <c r="C50" s="93" t="s">
        <v>32</v>
      </c>
      <c r="D50" s="22" t="s">
        <v>0</v>
      </c>
      <c r="E50" s="45">
        <f t="shared" ref="E50" si="14" xml:space="preserve"> E51+E52+E53+E54</f>
        <v>0</v>
      </c>
      <c r="F50" s="45">
        <f t="shared" ref="F50:G50" si="15" xml:space="preserve"> F51+F52+F53+F54</f>
        <v>0</v>
      </c>
      <c r="G50" s="45">
        <f t="shared" si="15"/>
        <v>0</v>
      </c>
      <c r="H50" s="39">
        <f t="shared" si="5"/>
        <v>0</v>
      </c>
      <c r="I50" s="56">
        <v>0</v>
      </c>
      <c r="J50" s="177" t="s">
        <v>97</v>
      </c>
    </row>
    <row r="51" spans="1:10" s="19" customFormat="1" ht="40.5" customHeight="1" x14ac:dyDescent="0.25">
      <c r="A51" s="129"/>
      <c r="B51" s="151"/>
      <c r="C51" s="93"/>
      <c r="D51" s="17" t="s">
        <v>1</v>
      </c>
      <c r="E51" s="46">
        <v>0</v>
      </c>
      <c r="F51" s="46">
        <v>0</v>
      </c>
      <c r="G51" s="46">
        <v>0</v>
      </c>
      <c r="H51" s="39">
        <f t="shared" si="5"/>
        <v>0</v>
      </c>
      <c r="I51" s="56">
        <v>0</v>
      </c>
      <c r="J51" s="157"/>
    </row>
    <row r="52" spans="1:10" s="19" customFormat="1" ht="56.25" customHeight="1" x14ac:dyDescent="0.25">
      <c r="A52" s="129"/>
      <c r="B52" s="151"/>
      <c r="C52" s="93"/>
      <c r="D52" s="17" t="s">
        <v>2</v>
      </c>
      <c r="E52" s="46">
        <v>0</v>
      </c>
      <c r="F52" s="46">
        <v>0</v>
      </c>
      <c r="G52" s="20">
        <v>0</v>
      </c>
      <c r="H52" s="39">
        <f t="shared" si="5"/>
        <v>0</v>
      </c>
      <c r="I52" s="56">
        <v>0</v>
      </c>
      <c r="J52" s="157"/>
    </row>
    <row r="53" spans="1:10" s="19" customFormat="1" ht="53.25" customHeight="1" x14ac:dyDescent="0.25">
      <c r="A53" s="129"/>
      <c r="B53" s="151"/>
      <c r="C53" s="93"/>
      <c r="D53" s="17" t="s">
        <v>3</v>
      </c>
      <c r="E53" s="46">
        <v>0</v>
      </c>
      <c r="F53" s="46">
        <v>0</v>
      </c>
      <c r="G53" s="46">
        <v>0</v>
      </c>
      <c r="H53" s="39">
        <f t="shared" si="5"/>
        <v>0</v>
      </c>
      <c r="I53" s="56">
        <v>0</v>
      </c>
      <c r="J53" s="157"/>
    </row>
    <row r="54" spans="1:10" s="19" customFormat="1" ht="46.5" customHeight="1" x14ac:dyDescent="0.25">
      <c r="A54" s="130"/>
      <c r="B54" s="94"/>
      <c r="C54" s="94"/>
      <c r="D54" s="8" t="s">
        <v>28</v>
      </c>
      <c r="E54" s="46">
        <v>0</v>
      </c>
      <c r="F54" s="46">
        <v>0</v>
      </c>
      <c r="G54" s="46">
        <v>0</v>
      </c>
      <c r="H54" s="39">
        <f t="shared" si="5"/>
        <v>0</v>
      </c>
      <c r="I54" s="56">
        <v>0</v>
      </c>
      <c r="J54" s="158"/>
    </row>
    <row r="55" spans="1:10" s="19" customFormat="1" ht="41.25" customHeight="1" x14ac:dyDescent="0.25">
      <c r="A55" s="129" t="s">
        <v>57</v>
      </c>
      <c r="B55" s="205" t="s">
        <v>92</v>
      </c>
      <c r="C55" s="93" t="s">
        <v>32</v>
      </c>
      <c r="D55" s="60" t="s">
        <v>0</v>
      </c>
      <c r="E55" s="45">
        <f t="shared" ref="E55:G55" si="16" xml:space="preserve"> E56+E57+E58+E59</f>
        <v>0</v>
      </c>
      <c r="F55" s="45">
        <f t="shared" si="16"/>
        <v>0</v>
      </c>
      <c r="G55" s="45">
        <f t="shared" si="16"/>
        <v>0</v>
      </c>
      <c r="H55" s="39">
        <f t="shared" ref="H55:H59" si="17">G55-F55</f>
        <v>0</v>
      </c>
      <c r="I55" s="56">
        <v>0</v>
      </c>
      <c r="J55" s="108" t="s">
        <v>82</v>
      </c>
    </row>
    <row r="56" spans="1:10" s="19" customFormat="1" ht="41.25" customHeight="1" x14ac:dyDescent="0.25">
      <c r="A56" s="129"/>
      <c r="B56" s="206"/>
      <c r="C56" s="93"/>
      <c r="D56" s="59" t="s">
        <v>1</v>
      </c>
      <c r="E56" s="46">
        <v>0</v>
      </c>
      <c r="F56" s="46">
        <v>0</v>
      </c>
      <c r="G56" s="46">
        <v>0</v>
      </c>
      <c r="H56" s="39">
        <f t="shared" si="17"/>
        <v>0</v>
      </c>
      <c r="I56" s="56">
        <v>0</v>
      </c>
      <c r="J56" s="145"/>
    </row>
    <row r="57" spans="1:10" s="19" customFormat="1" ht="41.25" customHeight="1" x14ac:dyDescent="0.25">
      <c r="A57" s="129"/>
      <c r="B57" s="206"/>
      <c r="C57" s="93"/>
      <c r="D57" s="59" t="s">
        <v>2</v>
      </c>
      <c r="E57" s="46">
        <v>0</v>
      </c>
      <c r="F57" s="20">
        <v>0</v>
      </c>
      <c r="G57" s="46">
        <v>0</v>
      </c>
      <c r="H57" s="39">
        <f t="shared" si="17"/>
        <v>0</v>
      </c>
      <c r="I57" s="56">
        <v>0</v>
      </c>
      <c r="J57" s="145"/>
    </row>
    <row r="58" spans="1:10" s="19" customFormat="1" ht="41.25" customHeight="1" x14ac:dyDescent="0.25">
      <c r="A58" s="129"/>
      <c r="B58" s="206"/>
      <c r="C58" s="93"/>
      <c r="D58" s="59" t="s">
        <v>3</v>
      </c>
      <c r="E58" s="46">
        <v>0</v>
      </c>
      <c r="F58" s="20">
        <v>0</v>
      </c>
      <c r="G58" s="46">
        <v>0</v>
      </c>
      <c r="H58" s="39">
        <f t="shared" si="17"/>
        <v>0</v>
      </c>
      <c r="I58" s="56">
        <v>0</v>
      </c>
      <c r="J58" s="145"/>
    </row>
    <row r="59" spans="1:10" s="19" customFormat="1" ht="40.5" customHeight="1" x14ac:dyDescent="0.25">
      <c r="A59" s="130"/>
      <c r="B59" s="207"/>
      <c r="C59" s="94"/>
      <c r="D59" s="58" t="s">
        <v>28</v>
      </c>
      <c r="E59" s="46">
        <v>0</v>
      </c>
      <c r="F59" s="46">
        <v>0</v>
      </c>
      <c r="G59" s="46">
        <v>0</v>
      </c>
      <c r="H59" s="39">
        <f t="shared" si="17"/>
        <v>0</v>
      </c>
      <c r="I59" s="56">
        <v>0</v>
      </c>
      <c r="J59" s="107"/>
    </row>
    <row r="60" spans="1:10" s="66" customFormat="1" ht="41.25" customHeight="1" x14ac:dyDescent="0.25">
      <c r="A60" s="167" t="s">
        <v>67</v>
      </c>
      <c r="B60" s="169" t="s">
        <v>69</v>
      </c>
      <c r="C60" s="172" t="s">
        <v>71</v>
      </c>
      <c r="D60" s="63" t="s">
        <v>0</v>
      </c>
      <c r="E60" s="45">
        <f t="shared" ref="E60:G60" si="18" xml:space="preserve"> E61+E62+E63+E64</f>
        <v>50760.1</v>
      </c>
      <c r="F60" s="45">
        <f t="shared" si="18"/>
        <v>50760.1</v>
      </c>
      <c r="G60" s="45">
        <f t="shared" si="18"/>
        <v>0</v>
      </c>
      <c r="H60" s="64">
        <f t="shared" si="5"/>
        <v>-50760.1</v>
      </c>
      <c r="I60" s="56">
        <f t="shared" ref="I60" si="19">G60/F60*100</f>
        <v>0</v>
      </c>
      <c r="J60" s="174" t="s">
        <v>83</v>
      </c>
    </row>
    <row r="61" spans="1:10" s="66" customFormat="1" ht="41.25" customHeight="1" x14ac:dyDescent="0.25">
      <c r="A61" s="167"/>
      <c r="B61" s="170"/>
      <c r="C61" s="172"/>
      <c r="D61" s="72" t="s">
        <v>1</v>
      </c>
      <c r="E61" s="46">
        <v>0</v>
      </c>
      <c r="F61" s="46">
        <v>0</v>
      </c>
      <c r="G61" s="46">
        <v>0</v>
      </c>
      <c r="H61" s="64">
        <f t="shared" si="5"/>
        <v>0</v>
      </c>
      <c r="I61" s="65">
        <v>0</v>
      </c>
      <c r="J61" s="175"/>
    </row>
    <row r="62" spans="1:10" s="66" customFormat="1" ht="41.25" customHeight="1" x14ac:dyDescent="0.25">
      <c r="A62" s="167"/>
      <c r="B62" s="170"/>
      <c r="C62" s="172"/>
      <c r="D62" s="72" t="s">
        <v>2</v>
      </c>
      <c r="E62" s="46">
        <v>47206.9</v>
      </c>
      <c r="F62" s="46">
        <v>47206.9</v>
      </c>
      <c r="G62" s="46">
        <v>0</v>
      </c>
      <c r="H62" s="64">
        <f t="shared" si="5"/>
        <v>-47206.9</v>
      </c>
      <c r="I62" s="56">
        <f t="shared" ref="I62" si="20">G62/F62*100</f>
        <v>0</v>
      </c>
      <c r="J62" s="175"/>
    </row>
    <row r="63" spans="1:10" s="66" customFormat="1" ht="41.25" customHeight="1" x14ac:dyDescent="0.25">
      <c r="A63" s="167"/>
      <c r="B63" s="170"/>
      <c r="C63" s="172"/>
      <c r="D63" s="72" t="s">
        <v>3</v>
      </c>
      <c r="E63" s="46">
        <v>3553.2</v>
      </c>
      <c r="F63" s="46">
        <v>3553.2</v>
      </c>
      <c r="G63" s="46">
        <v>0</v>
      </c>
      <c r="H63" s="64">
        <f t="shared" si="5"/>
        <v>-3553.2</v>
      </c>
      <c r="I63" s="56">
        <f t="shared" ref="I63" si="21">G63/F63*100</f>
        <v>0</v>
      </c>
      <c r="J63" s="175"/>
    </row>
    <row r="64" spans="1:10" s="66" customFormat="1" ht="40.5" customHeight="1" x14ac:dyDescent="0.25">
      <c r="A64" s="168"/>
      <c r="B64" s="171"/>
      <c r="C64" s="173"/>
      <c r="D64" s="72" t="s">
        <v>28</v>
      </c>
      <c r="E64" s="46">
        <v>0</v>
      </c>
      <c r="F64" s="46">
        <v>0</v>
      </c>
      <c r="G64" s="46">
        <v>0</v>
      </c>
      <c r="H64" s="64">
        <f t="shared" si="5"/>
        <v>0</v>
      </c>
      <c r="I64" s="65">
        <v>0</v>
      </c>
      <c r="J64" s="176"/>
    </row>
    <row r="65" spans="1:12" s="66" customFormat="1" ht="41.25" customHeight="1" x14ac:dyDescent="0.25">
      <c r="A65" s="167" t="s">
        <v>68</v>
      </c>
      <c r="B65" s="169" t="s">
        <v>70</v>
      </c>
      <c r="C65" s="172" t="s">
        <v>71</v>
      </c>
      <c r="D65" s="63" t="s">
        <v>0</v>
      </c>
      <c r="E65" s="45">
        <f t="shared" ref="E65:G65" si="22" xml:space="preserve"> E66+E67+E68+E69</f>
        <v>5000</v>
      </c>
      <c r="F65" s="45">
        <f t="shared" si="22"/>
        <v>5000</v>
      </c>
      <c r="G65" s="45">
        <f t="shared" si="22"/>
        <v>0</v>
      </c>
      <c r="H65" s="64">
        <f t="shared" ref="H65:H69" si="23">G65-F65</f>
        <v>-5000</v>
      </c>
      <c r="I65" s="15">
        <f t="shared" ref="I65:I83" si="24">G65/F65*100</f>
        <v>0</v>
      </c>
      <c r="J65" s="177" t="s">
        <v>104</v>
      </c>
    </row>
    <row r="66" spans="1:12" s="66" customFormat="1" ht="41.25" customHeight="1" x14ac:dyDescent="0.25">
      <c r="A66" s="167"/>
      <c r="B66" s="170"/>
      <c r="C66" s="172"/>
      <c r="D66" s="67" t="s">
        <v>1</v>
      </c>
      <c r="E66" s="46">
        <v>0</v>
      </c>
      <c r="F66" s="46">
        <v>0</v>
      </c>
      <c r="G66" s="46">
        <v>0</v>
      </c>
      <c r="H66" s="64">
        <f t="shared" si="23"/>
        <v>0</v>
      </c>
      <c r="I66" s="65">
        <v>0</v>
      </c>
      <c r="J66" s="157"/>
    </row>
    <row r="67" spans="1:12" s="66" customFormat="1" ht="41.25" customHeight="1" x14ac:dyDescent="0.25">
      <c r="A67" s="167"/>
      <c r="B67" s="170"/>
      <c r="C67" s="172"/>
      <c r="D67" s="67" t="s">
        <v>2</v>
      </c>
      <c r="E67" s="46">
        <v>0</v>
      </c>
      <c r="F67" s="46">
        <v>0</v>
      </c>
      <c r="G67" s="46">
        <v>0</v>
      </c>
      <c r="H67" s="64">
        <f t="shared" si="23"/>
        <v>0</v>
      </c>
      <c r="I67" s="15">
        <v>0</v>
      </c>
      <c r="J67" s="157"/>
    </row>
    <row r="68" spans="1:12" s="66" customFormat="1" ht="41.25" customHeight="1" x14ac:dyDescent="0.25">
      <c r="A68" s="167"/>
      <c r="B68" s="170"/>
      <c r="C68" s="172"/>
      <c r="D68" s="67" t="s">
        <v>3</v>
      </c>
      <c r="E68" s="46">
        <v>5000</v>
      </c>
      <c r="F68" s="46">
        <v>5000</v>
      </c>
      <c r="G68" s="46">
        <v>0</v>
      </c>
      <c r="H68" s="64">
        <f t="shared" si="23"/>
        <v>-5000</v>
      </c>
      <c r="I68" s="15">
        <f t="shared" si="24"/>
        <v>0</v>
      </c>
      <c r="J68" s="157"/>
    </row>
    <row r="69" spans="1:12" s="66" customFormat="1" ht="40.5" customHeight="1" x14ac:dyDescent="0.25">
      <c r="A69" s="168"/>
      <c r="B69" s="171"/>
      <c r="C69" s="173"/>
      <c r="D69" s="67" t="s">
        <v>28</v>
      </c>
      <c r="E69" s="46">
        <v>0</v>
      </c>
      <c r="F69" s="46">
        <v>0</v>
      </c>
      <c r="G69" s="46">
        <v>0</v>
      </c>
      <c r="H69" s="64">
        <f t="shared" si="23"/>
        <v>0</v>
      </c>
      <c r="I69" s="65">
        <v>0</v>
      </c>
      <c r="J69" s="158"/>
    </row>
    <row r="70" spans="1:12" s="66" customFormat="1" ht="40.5" customHeight="1" x14ac:dyDescent="0.25">
      <c r="A70" s="167" t="s">
        <v>79</v>
      </c>
      <c r="B70" s="169" t="s">
        <v>87</v>
      </c>
      <c r="C70" s="172" t="s">
        <v>4</v>
      </c>
      <c r="D70" s="63" t="s">
        <v>0</v>
      </c>
      <c r="E70" s="45">
        <f t="shared" ref="E70:G70" si="25" xml:space="preserve"> E71+E72+E73+E74</f>
        <v>1079</v>
      </c>
      <c r="F70" s="45">
        <f t="shared" si="25"/>
        <v>1079</v>
      </c>
      <c r="G70" s="45">
        <f t="shared" si="25"/>
        <v>0</v>
      </c>
      <c r="H70" s="64">
        <f t="shared" ref="H70:H74" si="26">G70-F70</f>
        <v>-1079</v>
      </c>
      <c r="I70" s="73">
        <f t="shared" si="24"/>
        <v>0</v>
      </c>
      <c r="J70" s="199" t="s">
        <v>107</v>
      </c>
    </row>
    <row r="71" spans="1:12" s="66" customFormat="1" ht="40.5" customHeight="1" x14ac:dyDescent="0.25">
      <c r="A71" s="167"/>
      <c r="B71" s="170"/>
      <c r="C71" s="172"/>
      <c r="D71" s="81" t="s">
        <v>1</v>
      </c>
      <c r="E71" s="46">
        <v>0</v>
      </c>
      <c r="F71" s="46">
        <v>0</v>
      </c>
      <c r="G71" s="46">
        <v>0</v>
      </c>
      <c r="H71" s="64">
        <f t="shared" si="26"/>
        <v>0</v>
      </c>
      <c r="I71" s="65">
        <v>0</v>
      </c>
      <c r="J71" s="200"/>
    </row>
    <row r="72" spans="1:12" s="66" customFormat="1" ht="40.5" customHeight="1" x14ac:dyDescent="0.25">
      <c r="A72" s="167"/>
      <c r="B72" s="170"/>
      <c r="C72" s="172"/>
      <c r="D72" s="81" t="s">
        <v>2</v>
      </c>
      <c r="E72" s="46">
        <v>0</v>
      </c>
      <c r="F72" s="46">
        <v>0</v>
      </c>
      <c r="G72" s="46">
        <v>0</v>
      </c>
      <c r="H72" s="64">
        <f t="shared" si="26"/>
        <v>0</v>
      </c>
      <c r="I72" s="65">
        <v>0</v>
      </c>
      <c r="J72" s="200"/>
    </row>
    <row r="73" spans="1:12" s="66" customFormat="1" ht="40.5" customHeight="1" x14ac:dyDescent="0.25">
      <c r="A73" s="167"/>
      <c r="B73" s="170"/>
      <c r="C73" s="172"/>
      <c r="D73" s="81" t="s">
        <v>3</v>
      </c>
      <c r="E73" s="46">
        <v>1079</v>
      </c>
      <c r="F73" s="46">
        <v>1079</v>
      </c>
      <c r="G73" s="46">
        <v>0</v>
      </c>
      <c r="H73" s="64">
        <f t="shared" si="26"/>
        <v>-1079</v>
      </c>
      <c r="I73" s="73">
        <f t="shared" si="24"/>
        <v>0</v>
      </c>
      <c r="J73" s="200"/>
    </row>
    <row r="74" spans="1:12" s="66" customFormat="1" ht="40.5" customHeight="1" x14ac:dyDescent="0.25">
      <c r="A74" s="168"/>
      <c r="B74" s="171"/>
      <c r="C74" s="173"/>
      <c r="D74" s="81" t="s">
        <v>28</v>
      </c>
      <c r="E74" s="46">
        <v>0</v>
      </c>
      <c r="F74" s="46">
        <v>0</v>
      </c>
      <c r="G74" s="46">
        <v>0</v>
      </c>
      <c r="H74" s="64">
        <f t="shared" si="26"/>
        <v>0</v>
      </c>
      <c r="I74" s="65">
        <v>0</v>
      </c>
      <c r="J74" s="201"/>
    </row>
    <row r="75" spans="1:12" s="66" customFormat="1" ht="40.5" customHeight="1" x14ac:dyDescent="0.25">
      <c r="A75" s="167" t="s">
        <v>85</v>
      </c>
      <c r="B75" s="169" t="s">
        <v>84</v>
      </c>
      <c r="C75" s="172" t="s">
        <v>71</v>
      </c>
      <c r="D75" s="63" t="s">
        <v>0</v>
      </c>
      <c r="E75" s="45">
        <f t="shared" ref="E75:G75" si="27" xml:space="preserve"> E76+E77+E78+E79</f>
        <v>122781.6</v>
      </c>
      <c r="F75" s="45">
        <f t="shared" si="27"/>
        <v>122781.6</v>
      </c>
      <c r="G75" s="45">
        <f t="shared" si="27"/>
        <v>0</v>
      </c>
      <c r="H75" s="64">
        <f t="shared" ref="H75:H79" si="28">G75-F75</f>
        <v>-122781.6</v>
      </c>
      <c r="I75" s="73">
        <f t="shared" ref="I75" si="29">G75/F75*100</f>
        <v>0</v>
      </c>
      <c r="J75" s="199" t="s">
        <v>105</v>
      </c>
    </row>
    <row r="76" spans="1:12" s="66" customFormat="1" ht="40.5" customHeight="1" x14ac:dyDescent="0.25">
      <c r="A76" s="167"/>
      <c r="B76" s="170"/>
      <c r="C76" s="172"/>
      <c r="D76" s="85" t="s">
        <v>1</v>
      </c>
      <c r="E76" s="46">
        <v>46395.199999999997</v>
      </c>
      <c r="F76" s="46">
        <v>46395.199999999997</v>
      </c>
      <c r="G76" s="46">
        <v>0</v>
      </c>
      <c r="H76" s="64">
        <f t="shared" si="28"/>
        <v>-46395.199999999997</v>
      </c>
      <c r="I76" s="65">
        <v>0</v>
      </c>
      <c r="J76" s="200"/>
    </row>
    <row r="77" spans="1:12" s="66" customFormat="1" ht="40.5" customHeight="1" x14ac:dyDescent="0.25">
      <c r="A77" s="167"/>
      <c r="B77" s="170"/>
      <c r="C77" s="172"/>
      <c r="D77" s="85" t="s">
        <v>2</v>
      </c>
      <c r="E77" s="46">
        <v>72567.100000000006</v>
      </c>
      <c r="F77" s="46">
        <v>72567.100000000006</v>
      </c>
      <c r="G77" s="46">
        <v>0</v>
      </c>
      <c r="H77" s="64">
        <f t="shared" si="28"/>
        <v>-72567.100000000006</v>
      </c>
      <c r="I77" s="65">
        <v>0</v>
      </c>
      <c r="J77" s="200"/>
    </row>
    <row r="78" spans="1:12" s="66" customFormat="1" ht="40.5" customHeight="1" x14ac:dyDescent="0.25">
      <c r="A78" s="167"/>
      <c r="B78" s="170"/>
      <c r="C78" s="172"/>
      <c r="D78" s="85" t="s">
        <v>3</v>
      </c>
      <c r="E78" s="46">
        <v>3819.3</v>
      </c>
      <c r="F78" s="46">
        <v>3819.3</v>
      </c>
      <c r="G78" s="46">
        <v>0</v>
      </c>
      <c r="H78" s="64">
        <f t="shared" si="28"/>
        <v>-3819.3</v>
      </c>
      <c r="I78" s="73">
        <f t="shared" ref="I78" si="30">G78/F78*100</f>
        <v>0</v>
      </c>
      <c r="J78" s="200"/>
    </row>
    <row r="79" spans="1:12" s="66" customFormat="1" ht="40.5" customHeight="1" x14ac:dyDescent="0.25">
      <c r="A79" s="168"/>
      <c r="B79" s="171"/>
      <c r="C79" s="173"/>
      <c r="D79" s="85" t="s">
        <v>28</v>
      </c>
      <c r="E79" s="46">
        <v>0</v>
      </c>
      <c r="F79" s="46">
        <v>0</v>
      </c>
      <c r="G79" s="46">
        <v>0</v>
      </c>
      <c r="H79" s="64">
        <f t="shared" si="28"/>
        <v>0</v>
      </c>
      <c r="I79" s="65">
        <v>0</v>
      </c>
      <c r="J79" s="201"/>
    </row>
    <row r="80" spans="1:12" s="16" customFormat="1" ht="37.5" customHeight="1" x14ac:dyDescent="0.25">
      <c r="A80" s="185" t="s">
        <v>24</v>
      </c>
      <c r="B80" s="186"/>
      <c r="C80" s="187"/>
      <c r="D80" s="77" t="s">
        <v>0</v>
      </c>
      <c r="E80" s="14">
        <f t="shared" ref="E80:F80" si="31">SUM(E81:E84)</f>
        <v>199252.9</v>
      </c>
      <c r="F80" s="14">
        <f t="shared" si="31"/>
        <v>199252.9</v>
      </c>
      <c r="G80" s="14">
        <f t="shared" ref="G80:H80" si="32">SUM(G81:G84)</f>
        <v>0</v>
      </c>
      <c r="H80" s="14">
        <f t="shared" si="32"/>
        <v>-199252.9</v>
      </c>
      <c r="I80" s="15">
        <f t="shared" si="24"/>
        <v>0</v>
      </c>
      <c r="J80" s="95"/>
      <c r="L80" s="23"/>
    </row>
    <row r="81" spans="1:13" s="19" customFormat="1" ht="37.5" customHeight="1" x14ac:dyDescent="0.25">
      <c r="A81" s="188"/>
      <c r="B81" s="189"/>
      <c r="C81" s="190"/>
      <c r="D81" s="76" t="s">
        <v>1</v>
      </c>
      <c r="E81" s="18">
        <f t="shared" ref="E81:F83" si="33">SUM(E76+E71+E66+E61+E56+E51+E46+E41+E36)</f>
        <v>54611.1</v>
      </c>
      <c r="F81" s="18">
        <f t="shared" si="33"/>
        <v>54611.1</v>
      </c>
      <c r="G81" s="18">
        <f t="shared" ref="G81:H81" si="34">SUM(G76+G71+G66+G61+G56+G51+G46+G41+G36)</f>
        <v>0</v>
      </c>
      <c r="H81" s="18">
        <f t="shared" si="34"/>
        <v>-54611.1</v>
      </c>
      <c r="I81" s="15">
        <v>0</v>
      </c>
      <c r="J81" s="179"/>
      <c r="L81" s="21" t="s">
        <v>23</v>
      </c>
    </row>
    <row r="82" spans="1:13" s="19" customFormat="1" ht="51" customHeight="1" x14ac:dyDescent="0.25">
      <c r="A82" s="188"/>
      <c r="B82" s="189"/>
      <c r="C82" s="190"/>
      <c r="D82" s="76" t="s">
        <v>2</v>
      </c>
      <c r="E82" s="18">
        <f t="shared" si="33"/>
        <v>129816</v>
      </c>
      <c r="F82" s="18">
        <f t="shared" si="33"/>
        <v>129816</v>
      </c>
      <c r="G82" s="18">
        <f t="shared" ref="G82:H82" si="35">SUM(G77+G72+G67+G62+G57+G52+G47+G42+G37)</f>
        <v>0</v>
      </c>
      <c r="H82" s="18">
        <f t="shared" si="35"/>
        <v>-129816</v>
      </c>
      <c r="I82" s="15">
        <f t="shared" si="24"/>
        <v>0</v>
      </c>
      <c r="J82" s="179"/>
      <c r="M82" s="80"/>
    </row>
    <row r="83" spans="1:13" s="19" customFormat="1" ht="35.25" customHeight="1" x14ac:dyDescent="0.25">
      <c r="A83" s="188"/>
      <c r="B83" s="189"/>
      <c r="C83" s="190"/>
      <c r="D83" s="76" t="s">
        <v>3</v>
      </c>
      <c r="E83" s="18">
        <f t="shared" si="33"/>
        <v>14825.8</v>
      </c>
      <c r="F83" s="18">
        <f t="shared" si="33"/>
        <v>14825.8</v>
      </c>
      <c r="G83" s="18">
        <f t="shared" ref="G83:H83" si="36">SUM(G78+G73+G68+G63+G58+G53+G48+G43+G38)</f>
        <v>0</v>
      </c>
      <c r="H83" s="18">
        <f t="shared" si="36"/>
        <v>-14825.8</v>
      </c>
      <c r="I83" s="15">
        <f t="shared" si="24"/>
        <v>0</v>
      </c>
      <c r="J83" s="179"/>
    </row>
    <row r="84" spans="1:13" s="19" customFormat="1" ht="40.5" customHeight="1" x14ac:dyDescent="0.25">
      <c r="A84" s="191"/>
      <c r="B84" s="192"/>
      <c r="C84" s="193"/>
      <c r="D84" s="76" t="s">
        <v>28</v>
      </c>
      <c r="E84" s="46">
        <f>E54+E49+E39</f>
        <v>0</v>
      </c>
      <c r="F84" s="46">
        <f>F54+F49+F39</f>
        <v>0</v>
      </c>
      <c r="G84" s="46">
        <f>G54+G49+G39</f>
        <v>0</v>
      </c>
      <c r="H84" s="18">
        <f>H54+H49+H39</f>
        <v>0</v>
      </c>
      <c r="I84" s="15">
        <v>0</v>
      </c>
      <c r="J84" s="180"/>
    </row>
    <row r="85" spans="1:13" s="19" customFormat="1" ht="40.5" customHeight="1" x14ac:dyDescent="0.25">
      <c r="A85" s="181" t="s">
        <v>59</v>
      </c>
      <c r="B85" s="181"/>
      <c r="C85" s="181"/>
      <c r="D85" s="181"/>
      <c r="E85" s="181"/>
      <c r="F85" s="181"/>
      <c r="G85" s="181"/>
      <c r="H85" s="181"/>
      <c r="I85" s="181"/>
      <c r="J85" s="181"/>
    </row>
    <row r="86" spans="1:13" s="16" customFormat="1" ht="31.5" customHeight="1" x14ac:dyDescent="0.25">
      <c r="A86" s="126" t="s">
        <v>13</v>
      </c>
      <c r="B86" s="124" t="s">
        <v>93</v>
      </c>
      <c r="C86" s="124" t="s">
        <v>32</v>
      </c>
      <c r="D86" s="7" t="s">
        <v>0</v>
      </c>
      <c r="E86" s="45">
        <f>E87+E88+E89</f>
        <v>0</v>
      </c>
      <c r="F86" s="45">
        <f>F87+F88+F89</f>
        <v>0</v>
      </c>
      <c r="G86" s="45">
        <f t="shared" ref="G86" si="37">G87+G88+G89</f>
        <v>0</v>
      </c>
      <c r="H86" s="39">
        <f t="shared" ref="H86:H90" si="38">G86-F86</f>
        <v>0</v>
      </c>
      <c r="I86" s="15">
        <v>0</v>
      </c>
      <c r="J86" s="178" t="s">
        <v>99</v>
      </c>
    </row>
    <row r="87" spans="1:13" s="19" customFormat="1" ht="34.5" customHeight="1" x14ac:dyDescent="0.25">
      <c r="A87" s="126"/>
      <c r="B87" s="124"/>
      <c r="C87" s="124"/>
      <c r="D87" s="8" t="s">
        <v>1</v>
      </c>
      <c r="E87" s="46">
        <v>0</v>
      </c>
      <c r="F87" s="46">
        <v>0</v>
      </c>
      <c r="G87" s="46">
        <v>0</v>
      </c>
      <c r="H87" s="39">
        <f t="shared" si="38"/>
        <v>0</v>
      </c>
      <c r="I87" s="15">
        <v>0</v>
      </c>
      <c r="J87" s="96"/>
    </row>
    <row r="88" spans="1:13" s="19" customFormat="1" ht="50.25" customHeight="1" x14ac:dyDescent="0.25">
      <c r="A88" s="126"/>
      <c r="B88" s="124"/>
      <c r="C88" s="124"/>
      <c r="D88" s="8" t="s">
        <v>2</v>
      </c>
      <c r="E88" s="46">
        <v>0</v>
      </c>
      <c r="F88" s="46">
        <v>0</v>
      </c>
      <c r="G88" s="46">
        <v>0</v>
      </c>
      <c r="H88" s="39">
        <f t="shared" si="38"/>
        <v>0</v>
      </c>
      <c r="I88" s="15">
        <v>0</v>
      </c>
      <c r="J88" s="96"/>
    </row>
    <row r="89" spans="1:13" s="19" customFormat="1" ht="29.25" customHeight="1" x14ac:dyDescent="0.25">
      <c r="A89" s="126"/>
      <c r="B89" s="124"/>
      <c r="C89" s="124"/>
      <c r="D89" s="8" t="s">
        <v>3</v>
      </c>
      <c r="E89" s="46">
        <v>0</v>
      </c>
      <c r="F89" s="46">
        <v>0</v>
      </c>
      <c r="G89" s="46">
        <v>0</v>
      </c>
      <c r="H89" s="39">
        <f t="shared" si="38"/>
        <v>0</v>
      </c>
      <c r="I89" s="15">
        <v>0</v>
      </c>
      <c r="J89" s="96"/>
    </row>
    <row r="90" spans="1:13" s="19" customFormat="1" ht="33.75" customHeight="1" x14ac:dyDescent="0.25">
      <c r="A90" s="127"/>
      <c r="B90" s="125"/>
      <c r="C90" s="125"/>
      <c r="D90" s="8" t="s">
        <v>28</v>
      </c>
      <c r="E90" s="46">
        <v>0</v>
      </c>
      <c r="F90" s="46">
        <v>0</v>
      </c>
      <c r="G90" s="46">
        <v>0</v>
      </c>
      <c r="H90" s="39">
        <f t="shared" si="38"/>
        <v>0</v>
      </c>
      <c r="I90" s="15">
        <v>0</v>
      </c>
      <c r="J90" s="97"/>
    </row>
    <row r="91" spans="1:13" s="16" customFormat="1" ht="33" customHeight="1" x14ac:dyDescent="0.25">
      <c r="A91" s="126" t="s">
        <v>14</v>
      </c>
      <c r="B91" s="124" t="s">
        <v>94</v>
      </c>
      <c r="C91" s="124" t="s">
        <v>32</v>
      </c>
      <c r="D91" s="7" t="s">
        <v>0</v>
      </c>
      <c r="E91" s="45">
        <f t="shared" ref="E91" si="39">SUM(E92:E95)</f>
        <v>23388.3</v>
      </c>
      <c r="F91" s="45">
        <f t="shared" ref="F91:G91" si="40">SUM(F92:F95)</f>
        <v>23388.3</v>
      </c>
      <c r="G91" s="45">
        <f t="shared" si="40"/>
        <v>0</v>
      </c>
      <c r="H91" s="39">
        <f t="shared" ref="H91:H95" si="41">G91-F91</f>
        <v>-23388.3</v>
      </c>
      <c r="I91" s="15">
        <f t="shared" ref="I91" si="42">G91/F91*100</f>
        <v>0</v>
      </c>
      <c r="J91" s="178" t="s">
        <v>100</v>
      </c>
    </row>
    <row r="92" spans="1:13" s="16" customFormat="1" ht="42.75" customHeight="1" x14ac:dyDescent="0.25">
      <c r="A92" s="126"/>
      <c r="B92" s="124"/>
      <c r="C92" s="124"/>
      <c r="D92" s="8" t="s">
        <v>18</v>
      </c>
      <c r="E92" s="46">
        <v>1364.3</v>
      </c>
      <c r="F92" s="46">
        <v>1364.3</v>
      </c>
      <c r="G92" s="20">
        <v>0</v>
      </c>
      <c r="H92" s="39">
        <f t="shared" si="41"/>
        <v>-1364.3</v>
      </c>
      <c r="I92" s="15">
        <v>0</v>
      </c>
      <c r="J92" s="96"/>
    </row>
    <row r="93" spans="1:13" s="19" customFormat="1" ht="40.5" customHeight="1" x14ac:dyDescent="0.25">
      <c r="A93" s="126"/>
      <c r="B93" s="124"/>
      <c r="C93" s="124"/>
      <c r="D93" s="8" t="s">
        <v>2</v>
      </c>
      <c r="E93" s="46">
        <v>20854.599999999999</v>
      </c>
      <c r="F93" s="46">
        <v>20854.599999999999</v>
      </c>
      <c r="G93" s="20">
        <v>0</v>
      </c>
      <c r="H93" s="39">
        <f t="shared" si="41"/>
        <v>-20854.599999999999</v>
      </c>
      <c r="I93" s="15">
        <f t="shared" ref="I93:I94" si="43">G93/F93*100</f>
        <v>0</v>
      </c>
      <c r="J93" s="96"/>
    </row>
    <row r="94" spans="1:13" s="19" customFormat="1" ht="38.25" customHeight="1" x14ac:dyDescent="0.25">
      <c r="A94" s="126"/>
      <c r="B94" s="124"/>
      <c r="C94" s="124"/>
      <c r="D94" s="8" t="s">
        <v>3</v>
      </c>
      <c r="E94" s="46">
        <v>1169.4000000000001</v>
      </c>
      <c r="F94" s="46">
        <v>1169.4000000000001</v>
      </c>
      <c r="G94" s="20">
        <v>0</v>
      </c>
      <c r="H94" s="39">
        <f t="shared" si="41"/>
        <v>-1169.4000000000001</v>
      </c>
      <c r="I94" s="15">
        <f t="shared" si="43"/>
        <v>0</v>
      </c>
      <c r="J94" s="96"/>
    </row>
    <row r="95" spans="1:13" s="19" customFormat="1" ht="57" customHeight="1" x14ac:dyDescent="0.25">
      <c r="A95" s="127"/>
      <c r="B95" s="125"/>
      <c r="C95" s="125"/>
      <c r="D95" s="8" t="s">
        <v>28</v>
      </c>
      <c r="E95" s="46">
        <v>0</v>
      </c>
      <c r="F95" s="46">
        <v>0</v>
      </c>
      <c r="G95" s="46">
        <v>0</v>
      </c>
      <c r="H95" s="39">
        <f t="shared" si="41"/>
        <v>0</v>
      </c>
      <c r="I95" s="15">
        <v>0</v>
      </c>
      <c r="J95" s="97"/>
    </row>
    <row r="96" spans="1:13" s="16" customFormat="1" ht="33" customHeight="1" x14ac:dyDescent="0.25">
      <c r="A96" s="126" t="s">
        <v>21</v>
      </c>
      <c r="B96" s="124" t="s">
        <v>58</v>
      </c>
      <c r="C96" s="124" t="s">
        <v>33</v>
      </c>
      <c r="D96" s="7" t="s">
        <v>0</v>
      </c>
      <c r="E96" s="45">
        <f>E97+E98+E99</f>
        <v>0</v>
      </c>
      <c r="F96" s="14">
        <f>F97+F98+F99</f>
        <v>0</v>
      </c>
      <c r="G96" s="45">
        <f t="shared" ref="G96" si="44">G97+G98+G99</f>
        <v>0</v>
      </c>
      <c r="H96" s="39">
        <f t="shared" ref="H96:H105" si="45">G96-F96</f>
        <v>0</v>
      </c>
      <c r="I96" s="15">
        <v>0</v>
      </c>
      <c r="J96" s="178" t="s">
        <v>101</v>
      </c>
    </row>
    <row r="97" spans="1:10" s="19" customFormat="1" ht="36.75" customHeight="1" x14ac:dyDescent="0.25">
      <c r="A97" s="126"/>
      <c r="B97" s="124"/>
      <c r="C97" s="124"/>
      <c r="D97" s="8" t="s">
        <v>1</v>
      </c>
      <c r="E97" s="71">
        <v>0</v>
      </c>
      <c r="F97" s="71">
        <v>0</v>
      </c>
      <c r="G97" s="46">
        <v>0</v>
      </c>
      <c r="H97" s="39">
        <f t="shared" si="45"/>
        <v>0</v>
      </c>
      <c r="I97" s="15">
        <v>0</v>
      </c>
      <c r="J97" s="96"/>
    </row>
    <row r="98" spans="1:10" s="19" customFormat="1" ht="53.25" customHeight="1" x14ac:dyDescent="0.25">
      <c r="A98" s="126"/>
      <c r="B98" s="124"/>
      <c r="C98" s="124"/>
      <c r="D98" s="8" t="s">
        <v>2</v>
      </c>
      <c r="E98" s="46">
        <v>0</v>
      </c>
      <c r="F98" s="46">
        <v>0</v>
      </c>
      <c r="G98" s="46">
        <v>0</v>
      </c>
      <c r="H98" s="39">
        <f t="shared" si="45"/>
        <v>0</v>
      </c>
      <c r="I98" s="15">
        <v>0</v>
      </c>
      <c r="J98" s="96"/>
    </row>
    <row r="99" spans="1:10" s="19" customFormat="1" ht="36" customHeight="1" x14ac:dyDescent="0.25">
      <c r="A99" s="126"/>
      <c r="B99" s="124"/>
      <c r="C99" s="124"/>
      <c r="D99" s="8" t="s">
        <v>3</v>
      </c>
      <c r="E99" s="46">
        <v>0</v>
      </c>
      <c r="F99" s="46">
        <v>0</v>
      </c>
      <c r="G99" s="46">
        <v>0</v>
      </c>
      <c r="H99" s="39">
        <f t="shared" si="45"/>
        <v>0</v>
      </c>
      <c r="I99" s="15">
        <v>0</v>
      </c>
      <c r="J99" s="96"/>
    </row>
    <row r="100" spans="1:10" s="19" customFormat="1" ht="41.25" customHeight="1" x14ac:dyDescent="0.25">
      <c r="A100" s="127"/>
      <c r="B100" s="125"/>
      <c r="C100" s="125"/>
      <c r="D100" s="8" t="s">
        <v>28</v>
      </c>
      <c r="E100" s="46">
        <v>0</v>
      </c>
      <c r="F100" s="46">
        <v>0</v>
      </c>
      <c r="G100" s="46">
        <v>0</v>
      </c>
      <c r="H100" s="39">
        <f t="shared" si="45"/>
        <v>0</v>
      </c>
      <c r="I100" s="15">
        <v>0</v>
      </c>
      <c r="J100" s="97"/>
    </row>
    <row r="101" spans="1:10" s="19" customFormat="1" ht="38.25" customHeight="1" x14ac:dyDescent="0.25">
      <c r="A101" s="126" t="s">
        <v>15</v>
      </c>
      <c r="B101" s="194" t="s">
        <v>72</v>
      </c>
      <c r="C101" s="124" t="s">
        <v>4</v>
      </c>
      <c r="D101" s="58" t="s">
        <v>0</v>
      </c>
      <c r="E101" s="45">
        <f>E102+E103+E104</f>
        <v>0</v>
      </c>
      <c r="F101" s="45">
        <f>F102+F103+F104</f>
        <v>0</v>
      </c>
      <c r="G101" s="45">
        <f t="shared" ref="G101" si="46">G102+G103+G104</f>
        <v>0</v>
      </c>
      <c r="H101" s="39">
        <f t="shared" si="45"/>
        <v>0</v>
      </c>
      <c r="I101" s="15" t="e">
        <f t="shared" ref="I101" si="47">G101/F101*100</f>
        <v>#DIV/0!</v>
      </c>
      <c r="J101" s="182" t="s">
        <v>102</v>
      </c>
    </row>
    <row r="102" spans="1:10" s="19" customFormat="1" ht="39" customHeight="1" x14ac:dyDescent="0.25">
      <c r="A102" s="126"/>
      <c r="B102" s="195"/>
      <c r="C102" s="124"/>
      <c r="D102" s="58" t="s">
        <v>1</v>
      </c>
      <c r="E102" s="46">
        <v>0</v>
      </c>
      <c r="F102" s="46">
        <v>0</v>
      </c>
      <c r="G102" s="46">
        <v>0</v>
      </c>
      <c r="H102" s="39">
        <f t="shared" si="45"/>
        <v>0</v>
      </c>
      <c r="I102" s="15">
        <v>0</v>
      </c>
      <c r="J102" s="183"/>
    </row>
    <row r="103" spans="1:10" s="19" customFormat="1" ht="50.25" customHeight="1" x14ac:dyDescent="0.25">
      <c r="A103" s="126"/>
      <c r="B103" s="195"/>
      <c r="C103" s="124"/>
      <c r="D103" s="58" t="s">
        <v>2</v>
      </c>
      <c r="E103" s="46">
        <v>0</v>
      </c>
      <c r="F103" s="46">
        <v>0</v>
      </c>
      <c r="G103" s="46">
        <v>0</v>
      </c>
      <c r="H103" s="39">
        <f t="shared" si="45"/>
        <v>0</v>
      </c>
      <c r="I103" s="15">
        <v>0</v>
      </c>
      <c r="J103" s="183"/>
    </row>
    <row r="104" spans="1:10" s="19" customFormat="1" ht="34.5" customHeight="1" x14ac:dyDescent="0.25">
      <c r="A104" s="126"/>
      <c r="B104" s="195"/>
      <c r="C104" s="124"/>
      <c r="D104" s="58" t="s">
        <v>3</v>
      </c>
      <c r="E104" s="46">
        <v>0</v>
      </c>
      <c r="F104" s="46">
        <v>0</v>
      </c>
      <c r="G104" s="46">
        <v>0</v>
      </c>
      <c r="H104" s="39">
        <f t="shared" si="45"/>
        <v>0</v>
      </c>
      <c r="I104" s="15" t="e">
        <f t="shared" ref="I104" si="48">G104/F104*100</f>
        <v>#DIV/0!</v>
      </c>
      <c r="J104" s="183"/>
    </row>
    <row r="105" spans="1:10" s="19" customFormat="1" ht="45.75" customHeight="1" x14ac:dyDescent="0.25">
      <c r="A105" s="127"/>
      <c r="B105" s="196"/>
      <c r="C105" s="125"/>
      <c r="D105" s="58" t="s">
        <v>28</v>
      </c>
      <c r="E105" s="46">
        <v>0</v>
      </c>
      <c r="F105" s="46">
        <v>0</v>
      </c>
      <c r="G105" s="46">
        <v>0</v>
      </c>
      <c r="H105" s="39">
        <f t="shared" si="45"/>
        <v>0</v>
      </c>
      <c r="I105" s="15">
        <v>0</v>
      </c>
      <c r="J105" s="184"/>
    </row>
    <row r="106" spans="1:10" s="19" customFormat="1" ht="38.25" customHeight="1" x14ac:dyDescent="0.25">
      <c r="A106" s="126" t="s">
        <v>15</v>
      </c>
      <c r="B106" s="197"/>
      <c r="C106" s="208" t="s">
        <v>71</v>
      </c>
      <c r="D106" s="72" t="s">
        <v>0</v>
      </c>
      <c r="E106" s="45">
        <f>SUM(E107:E110)</f>
        <v>3200</v>
      </c>
      <c r="F106" s="45">
        <f>SUM(F107:F110)</f>
        <v>3200</v>
      </c>
      <c r="G106" s="45">
        <f t="shared" ref="G106" si="49">G107+G108+G109</f>
        <v>0</v>
      </c>
      <c r="H106" s="45">
        <f>SUM(H107:H110)</f>
        <v>-3200</v>
      </c>
      <c r="I106" s="73">
        <f t="shared" ref="I106:I109" si="50">G106/F106*100</f>
        <v>0</v>
      </c>
      <c r="J106" s="182" t="s">
        <v>102</v>
      </c>
    </row>
    <row r="107" spans="1:10" s="19" customFormat="1" ht="39" customHeight="1" x14ac:dyDescent="0.25">
      <c r="A107" s="126"/>
      <c r="B107" s="197"/>
      <c r="C107" s="208"/>
      <c r="D107" s="72" t="s">
        <v>1</v>
      </c>
      <c r="E107" s="46">
        <v>0</v>
      </c>
      <c r="F107" s="46">
        <v>0</v>
      </c>
      <c r="G107" s="46">
        <v>0</v>
      </c>
      <c r="H107" s="64">
        <f t="shared" ref="H107:H110" si="51">G107-F107</f>
        <v>0</v>
      </c>
      <c r="I107" s="73">
        <v>0</v>
      </c>
      <c r="J107" s="183"/>
    </row>
    <row r="108" spans="1:10" s="19" customFormat="1" ht="50.25" customHeight="1" x14ac:dyDescent="0.25">
      <c r="A108" s="126"/>
      <c r="B108" s="197"/>
      <c r="C108" s="208"/>
      <c r="D108" s="72" t="s">
        <v>2</v>
      </c>
      <c r="E108" s="46">
        <v>0</v>
      </c>
      <c r="F108" s="46">
        <v>0</v>
      </c>
      <c r="G108" s="46">
        <v>0</v>
      </c>
      <c r="H108" s="64">
        <f t="shared" si="51"/>
        <v>0</v>
      </c>
      <c r="I108" s="73">
        <v>0</v>
      </c>
      <c r="J108" s="183"/>
    </row>
    <row r="109" spans="1:10" s="19" customFormat="1" ht="34.5" customHeight="1" x14ac:dyDescent="0.25">
      <c r="A109" s="126"/>
      <c r="B109" s="197"/>
      <c r="C109" s="208"/>
      <c r="D109" s="72" t="s">
        <v>3</v>
      </c>
      <c r="E109" s="46">
        <v>3200</v>
      </c>
      <c r="F109" s="46">
        <v>3200</v>
      </c>
      <c r="G109" s="46">
        <v>0</v>
      </c>
      <c r="H109" s="64">
        <f t="shared" si="51"/>
        <v>-3200</v>
      </c>
      <c r="I109" s="73">
        <f t="shared" si="50"/>
        <v>0</v>
      </c>
      <c r="J109" s="183"/>
    </row>
    <row r="110" spans="1:10" s="19" customFormat="1" ht="45.75" customHeight="1" x14ac:dyDescent="0.25">
      <c r="A110" s="127"/>
      <c r="B110" s="198"/>
      <c r="C110" s="209"/>
      <c r="D110" s="72" t="s">
        <v>28</v>
      </c>
      <c r="E110" s="46">
        <v>0</v>
      </c>
      <c r="F110" s="46">
        <v>0</v>
      </c>
      <c r="G110" s="46">
        <v>0</v>
      </c>
      <c r="H110" s="64">
        <f t="shared" si="51"/>
        <v>0</v>
      </c>
      <c r="I110" s="73">
        <v>0</v>
      </c>
      <c r="J110" s="184"/>
    </row>
    <row r="111" spans="1:10" s="19" customFormat="1" ht="27.75" customHeight="1" x14ac:dyDescent="0.25">
      <c r="A111" s="126" t="s">
        <v>16</v>
      </c>
      <c r="B111" s="124" t="s">
        <v>25</v>
      </c>
      <c r="C111" s="124" t="s">
        <v>31</v>
      </c>
      <c r="D111" s="8" t="s">
        <v>0</v>
      </c>
      <c r="E111" s="45">
        <f t="shared" ref="E111" si="52">SUM(E113+E115)</f>
        <v>6.2</v>
      </c>
      <c r="F111" s="45">
        <f t="shared" ref="F111:G111" si="53">SUM(F113+F115)</f>
        <v>6.2</v>
      </c>
      <c r="G111" s="45">
        <f t="shared" si="53"/>
        <v>0</v>
      </c>
      <c r="H111" s="39">
        <f t="shared" ref="H111:H115" si="54">G111-F111</f>
        <v>-6.2</v>
      </c>
      <c r="I111" s="15">
        <f t="shared" ref="I111:I113" si="55">G111/F111*100</f>
        <v>0</v>
      </c>
      <c r="J111" s="178" t="s">
        <v>103</v>
      </c>
    </row>
    <row r="112" spans="1:10" s="19" customFormat="1" ht="42" customHeight="1" x14ac:dyDescent="0.25">
      <c r="A112" s="126"/>
      <c r="B112" s="124"/>
      <c r="C112" s="124"/>
      <c r="D112" s="8" t="s">
        <v>1</v>
      </c>
      <c r="E112" s="46">
        <v>0</v>
      </c>
      <c r="F112" s="46">
        <v>0</v>
      </c>
      <c r="G112" s="46">
        <v>0</v>
      </c>
      <c r="H112" s="39">
        <f t="shared" si="54"/>
        <v>0</v>
      </c>
      <c r="I112" s="15">
        <v>0</v>
      </c>
      <c r="J112" s="96"/>
    </row>
    <row r="113" spans="1:14" s="19" customFormat="1" ht="47.25" customHeight="1" x14ac:dyDescent="0.25">
      <c r="A113" s="126"/>
      <c r="B113" s="124"/>
      <c r="C113" s="124"/>
      <c r="D113" s="8" t="s">
        <v>2</v>
      </c>
      <c r="E113" s="46">
        <v>6.2</v>
      </c>
      <c r="F113" s="46">
        <v>6.2</v>
      </c>
      <c r="G113" s="46">
        <v>0</v>
      </c>
      <c r="H113" s="39">
        <f t="shared" si="54"/>
        <v>-6.2</v>
      </c>
      <c r="I113" s="15">
        <f t="shared" si="55"/>
        <v>0</v>
      </c>
      <c r="J113" s="96"/>
    </row>
    <row r="114" spans="1:14" s="19" customFormat="1" ht="33.75" customHeight="1" x14ac:dyDescent="0.25">
      <c r="A114" s="126"/>
      <c r="B114" s="124"/>
      <c r="C114" s="124"/>
      <c r="D114" s="8" t="s">
        <v>3</v>
      </c>
      <c r="E114" s="46">
        <v>0</v>
      </c>
      <c r="F114" s="46">
        <v>0</v>
      </c>
      <c r="G114" s="46">
        <v>0</v>
      </c>
      <c r="H114" s="39">
        <f t="shared" si="54"/>
        <v>0</v>
      </c>
      <c r="I114" s="15">
        <v>0</v>
      </c>
      <c r="J114" s="96"/>
    </row>
    <row r="115" spans="1:14" s="19" customFormat="1" ht="40.5" customHeight="1" x14ac:dyDescent="0.25">
      <c r="A115" s="127"/>
      <c r="B115" s="125"/>
      <c r="C115" s="125"/>
      <c r="D115" s="8" t="s">
        <v>28</v>
      </c>
      <c r="E115" s="46">
        <v>0</v>
      </c>
      <c r="F115" s="46">
        <v>0</v>
      </c>
      <c r="G115" s="46">
        <v>0</v>
      </c>
      <c r="H115" s="39">
        <f t="shared" si="54"/>
        <v>0</v>
      </c>
      <c r="I115" s="15">
        <v>0</v>
      </c>
      <c r="J115" s="97"/>
    </row>
    <row r="116" spans="1:14" s="16" customFormat="1" ht="40.5" customHeight="1" x14ac:dyDescent="0.25">
      <c r="A116" s="202" t="s">
        <v>29</v>
      </c>
      <c r="B116" s="203"/>
      <c r="C116" s="203"/>
      <c r="D116" s="7" t="s">
        <v>0</v>
      </c>
      <c r="E116" s="45">
        <f>SUM(E117:E120)</f>
        <v>26594.5</v>
      </c>
      <c r="F116" s="45">
        <f t="shared" ref="F116:G116" si="56">SUM(F117:F120)</f>
        <v>26594.5</v>
      </c>
      <c r="G116" s="45">
        <f t="shared" si="56"/>
        <v>0</v>
      </c>
      <c r="H116" s="39">
        <f t="shared" ref="H116:H131" si="57">G116-F116</f>
        <v>-26594.5</v>
      </c>
      <c r="I116" s="15">
        <f t="shared" ref="I116:I130" si="58">G116/F116*100</f>
        <v>0</v>
      </c>
      <c r="J116" s="95"/>
    </row>
    <row r="117" spans="1:14" s="19" customFormat="1" ht="50.25" customHeight="1" x14ac:dyDescent="0.25">
      <c r="A117" s="203"/>
      <c r="B117" s="203"/>
      <c r="C117" s="203"/>
      <c r="D117" s="8" t="s">
        <v>1</v>
      </c>
      <c r="E117" s="46">
        <f t="shared" ref="E117:G119" si="59">E87+E92+E97+E102+E107+E112</f>
        <v>1364.3</v>
      </c>
      <c r="F117" s="18">
        <f t="shared" si="59"/>
        <v>1364.3</v>
      </c>
      <c r="G117" s="18">
        <f t="shared" si="59"/>
        <v>0</v>
      </c>
      <c r="H117" s="18">
        <f t="shared" ref="H117" si="60">H87+H92+H97+H102+H107+H112</f>
        <v>-1364.3</v>
      </c>
      <c r="I117" s="15">
        <f t="shared" si="58"/>
        <v>0</v>
      </c>
      <c r="J117" s="96"/>
    </row>
    <row r="118" spans="1:14" s="19" customFormat="1" ht="63.75" customHeight="1" x14ac:dyDescent="0.25">
      <c r="A118" s="203"/>
      <c r="B118" s="203"/>
      <c r="C118" s="203"/>
      <c r="D118" s="8" t="s">
        <v>2</v>
      </c>
      <c r="E118" s="46">
        <f t="shared" si="59"/>
        <v>20860.8</v>
      </c>
      <c r="F118" s="18">
        <f t="shared" si="59"/>
        <v>20860.8</v>
      </c>
      <c r="G118" s="18">
        <f t="shared" si="59"/>
        <v>0</v>
      </c>
      <c r="H118" s="18">
        <f t="shared" ref="H118" si="61">H88+H93+H98+H103+H108+H113</f>
        <v>-20860.8</v>
      </c>
      <c r="I118" s="15">
        <f t="shared" si="58"/>
        <v>0</v>
      </c>
      <c r="J118" s="96"/>
    </row>
    <row r="119" spans="1:14" s="19" customFormat="1" ht="45.75" customHeight="1" x14ac:dyDescent="0.25">
      <c r="A119" s="203"/>
      <c r="B119" s="203"/>
      <c r="C119" s="203"/>
      <c r="D119" s="8" t="s">
        <v>3</v>
      </c>
      <c r="E119" s="46">
        <f t="shared" si="59"/>
        <v>4369.3999999999996</v>
      </c>
      <c r="F119" s="18">
        <f>F89+F94+F99+F104+F109+F114</f>
        <v>4369.3999999999996</v>
      </c>
      <c r="G119" s="18">
        <f>G89+G94+G99+G104+G109+G114</f>
        <v>0</v>
      </c>
      <c r="H119" s="18">
        <f>H89+H94+H99+H104+H109+H114</f>
        <v>-4369.3999999999996</v>
      </c>
      <c r="I119" s="15">
        <f t="shared" si="58"/>
        <v>0</v>
      </c>
      <c r="J119" s="96"/>
    </row>
    <row r="120" spans="1:14" s="19" customFormat="1" ht="44.25" customHeight="1" x14ac:dyDescent="0.25">
      <c r="A120" s="130"/>
      <c r="B120" s="130"/>
      <c r="C120" s="130"/>
      <c r="D120" s="8" t="s">
        <v>28</v>
      </c>
      <c r="E120" s="46">
        <f>E115+E110+E100+E95+E90</f>
        <v>0</v>
      </c>
      <c r="F120" s="46">
        <f t="shared" ref="F120:G120" si="62">F115+F110+F100+F95+F90</f>
        <v>0</v>
      </c>
      <c r="G120" s="46">
        <f t="shared" si="62"/>
        <v>0</v>
      </c>
      <c r="H120" s="39">
        <f t="shared" si="57"/>
        <v>0</v>
      </c>
      <c r="I120" s="15">
        <v>0</v>
      </c>
      <c r="J120" s="97"/>
    </row>
    <row r="121" spans="1:14" s="10" customFormat="1" ht="39" customHeight="1" x14ac:dyDescent="0.25">
      <c r="A121" s="154" t="s">
        <v>7</v>
      </c>
      <c r="B121" s="154"/>
      <c r="C121" s="154"/>
      <c r="D121" s="7" t="s">
        <v>0</v>
      </c>
      <c r="E121" s="45">
        <f>SUM(E122:E125)</f>
        <v>231739.59999999998</v>
      </c>
      <c r="F121" s="45">
        <f>SUM(F122:F125)</f>
        <v>231739.59999999998</v>
      </c>
      <c r="G121" s="45">
        <f>SUM(G122:G125)</f>
        <v>0</v>
      </c>
      <c r="H121" s="39">
        <f t="shared" si="57"/>
        <v>-231739.59999999998</v>
      </c>
      <c r="I121" s="15">
        <f t="shared" si="58"/>
        <v>0</v>
      </c>
      <c r="J121" s="95"/>
      <c r="K121" s="24" t="s">
        <v>23</v>
      </c>
      <c r="L121" s="24" t="s">
        <v>23</v>
      </c>
      <c r="M121" s="24" t="s">
        <v>23</v>
      </c>
      <c r="N121" s="24" t="s">
        <v>23</v>
      </c>
    </row>
    <row r="122" spans="1:14" s="10" customFormat="1" ht="48.75" customHeight="1" x14ac:dyDescent="0.25">
      <c r="A122" s="154"/>
      <c r="B122" s="154"/>
      <c r="C122" s="154"/>
      <c r="D122" s="22" t="s">
        <v>1</v>
      </c>
      <c r="E122" s="45">
        <f>E117+E81+E30</f>
        <v>55975.4</v>
      </c>
      <c r="F122" s="45">
        <f>F117+F81+F30</f>
        <v>55975.4</v>
      </c>
      <c r="G122" s="45">
        <f>G117+G81+G30</f>
        <v>0</v>
      </c>
      <c r="H122" s="39">
        <f t="shared" si="57"/>
        <v>-55975.4</v>
      </c>
      <c r="I122" s="15">
        <f t="shared" si="58"/>
        <v>0</v>
      </c>
      <c r="J122" s="96"/>
      <c r="K122" s="78"/>
      <c r="L122" s="79"/>
      <c r="M122" s="79"/>
      <c r="N122" s="24"/>
    </row>
    <row r="123" spans="1:14" s="10" customFormat="1" ht="57" customHeight="1" x14ac:dyDescent="0.25">
      <c r="A123" s="154"/>
      <c r="B123" s="154"/>
      <c r="C123" s="154"/>
      <c r="D123" s="7" t="s">
        <v>2</v>
      </c>
      <c r="E123" s="45">
        <f>E118+E82+E31</f>
        <v>156156.5</v>
      </c>
      <c r="F123" s="45">
        <f t="shared" ref="F123" si="63">F118+F82+F31</f>
        <v>156156.5</v>
      </c>
      <c r="G123" s="45">
        <f>G118+G82+G31</f>
        <v>0</v>
      </c>
      <c r="H123" s="39">
        <f t="shared" si="57"/>
        <v>-156156.5</v>
      </c>
      <c r="I123" s="15">
        <f t="shared" si="58"/>
        <v>0</v>
      </c>
      <c r="J123" s="96"/>
      <c r="K123" s="78"/>
      <c r="L123" s="78"/>
      <c r="M123" s="79"/>
    </row>
    <row r="124" spans="1:14" s="10" customFormat="1" ht="46.5" customHeight="1" x14ac:dyDescent="0.25">
      <c r="A124" s="154"/>
      <c r="B124" s="154"/>
      <c r="C124" s="154"/>
      <c r="D124" s="7" t="s">
        <v>3</v>
      </c>
      <c r="E124" s="45">
        <f>E119+E83+E32</f>
        <v>19607.699999999997</v>
      </c>
      <c r="F124" s="45">
        <f>F119+F83+F32</f>
        <v>19607.699999999997</v>
      </c>
      <c r="G124" s="45">
        <f>G119+G83+G32</f>
        <v>0</v>
      </c>
      <c r="H124" s="14">
        <f t="shared" ref="H124:I124" si="64">H119+H83+H32</f>
        <v>-19607.699999999997</v>
      </c>
      <c r="I124" s="14">
        <f t="shared" si="64"/>
        <v>0</v>
      </c>
      <c r="J124" s="96"/>
      <c r="K124" s="78"/>
      <c r="L124" s="79"/>
      <c r="M124" s="79"/>
    </row>
    <row r="125" spans="1:14" s="10" customFormat="1" ht="50.25" customHeight="1" x14ac:dyDescent="0.25">
      <c r="A125" s="94"/>
      <c r="B125" s="94"/>
      <c r="C125" s="94"/>
      <c r="D125" s="7" t="s">
        <v>28</v>
      </c>
      <c r="E125" s="45">
        <f>E120+E84+E33</f>
        <v>0</v>
      </c>
      <c r="F125" s="45">
        <f>F120+F84+F33</f>
        <v>0</v>
      </c>
      <c r="G125" s="45">
        <f>G120+G84+G33</f>
        <v>0</v>
      </c>
      <c r="H125" s="39">
        <f t="shared" si="57"/>
        <v>0</v>
      </c>
      <c r="I125" s="15">
        <v>0</v>
      </c>
      <c r="J125" s="97"/>
      <c r="K125" s="79"/>
      <c r="L125" s="79"/>
      <c r="M125" s="79"/>
    </row>
    <row r="126" spans="1:14" s="10" customFormat="1" ht="35.25" customHeight="1" x14ac:dyDescent="0.25">
      <c r="A126" s="164" t="s">
        <v>73</v>
      </c>
      <c r="B126" s="165"/>
      <c r="C126" s="165"/>
      <c r="D126" s="165"/>
      <c r="E126" s="165"/>
      <c r="F126" s="165"/>
      <c r="G126" s="165"/>
      <c r="H126" s="165"/>
      <c r="I126" s="165"/>
      <c r="J126" s="166"/>
    </row>
    <row r="127" spans="1:14" s="10" customFormat="1" ht="28.5" customHeight="1" x14ac:dyDescent="0.25">
      <c r="A127" s="154" t="s">
        <v>9</v>
      </c>
      <c r="B127" s="94"/>
      <c r="C127" s="94"/>
      <c r="D127" s="8" t="s">
        <v>0</v>
      </c>
      <c r="E127" s="45">
        <f>SUM(E128:E130)</f>
        <v>173541.7</v>
      </c>
      <c r="F127" s="45">
        <f>SUM(F128:F130)</f>
        <v>173541.7</v>
      </c>
      <c r="G127" s="14">
        <f t="shared" ref="G127" si="65">G130+G129+G128</f>
        <v>0</v>
      </c>
      <c r="H127" s="45">
        <f>SUM(H128:H130)</f>
        <v>-173541.7</v>
      </c>
      <c r="I127" s="15">
        <f t="shared" si="58"/>
        <v>0</v>
      </c>
      <c r="J127" s="178"/>
      <c r="K127" s="24" t="s">
        <v>23</v>
      </c>
    </row>
    <row r="128" spans="1:14" s="10" customFormat="1" ht="38.25" customHeight="1" x14ac:dyDescent="0.25">
      <c r="A128" s="154"/>
      <c r="B128" s="94"/>
      <c r="C128" s="94"/>
      <c r="D128" s="17" t="s">
        <v>1</v>
      </c>
      <c r="E128" s="20">
        <f t="shared" ref="E128:F130" si="66">E51+E97+E56+E61+E76+E41</f>
        <v>46395.199999999997</v>
      </c>
      <c r="F128" s="20">
        <f t="shared" si="66"/>
        <v>46395.199999999997</v>
      </c>
      <c r="G128" s="18">
        <f t="shared" ref="G128" si="67">G51+G56+G61+G66+G97</f>
        <v>0</v>
      </c>
      <c r="H128" s="20">
        <f t="shared" ref="H128" si="68">H51+H97+H56+H61+H76+H41</f>
        <v>-46395.199999999997</v>
      </c>
      <c r="I128" s="15">
        <f t="shared" si="58"/>
        <v>0</v>
      </c>
      <c r="J128" s="96"/>
    </row>
    <row r="129" spans="1:10" s="10" customFormat="1" ht="36" customHeight="1" x14ac:dyDescent="0.25">
      <c r="A129" s="94"/>
      <c r="B129" s="94"/>
      <c r="C129" s="94"/>
      <c r="D129" s="8" t="s">
        <v>2</v>
      </c>
      <c r="E129" s="20">
        <f t="shared" si="66"/>
        <v>119774</v>
      </c>
      <c r="F129" s="20">
        <f t="shared" si="66"/>
        <v>119774</v>
      </c>
      <c r="G129" s="18">
        <f t="shared" ref="G129" si="69">G52+G57+G62+G98</f>
        <v>0</v>
      </c>
      <c r="H129" s="20">
        <f t="shared" ref="H129" si="70">H52+H98+H57+H62+H77+H42</f>
        <v>-119774</v>
      </c>
      <c r="I129" s="15">
        <f t="shared" si="58"/>
        <v>0</v>
      </c>
      <c r="J129" s="96"/>
    </row>
    <row r="130" spans="1:10" s="10" customFormat="1" ht="33.75" customHeight="1" x14ac:dyDescent="0.25">
      <c r="A130" s="94"/>
      <c r="B130" s="94"/>
      <c r="C130" s="94"/>
      <c r="D130" s="8" t="s">
        <v>3</v>
      </c>
      <c r="E130" s="20">
        <f t="shared" si="66"/>
        <v>7372.5</v>
      </c>
      <c r="F130" s="20">
        <f t="shared" si="66"/>
        <v>7372.5</v>
      </c>
      <c r="G130" s="46">
        <f t="shared" ref="G130" si="71">G53+G58+G63+G99</f>
        <v>0</v>
      </c>
      <c r="H130" s="20">
        <f t="shared" ref="H130" si="72">H53+H99+H58+H63+H78+H43</f>
        <v>-7372.5</v>
      </c>
      <c r="I130" s="15">
        <f t="shared" si="58"/>
        <v>0</v>
      </c>
      <c r="J130" s="96"/>
    </row>
    <row r="131" spans="1:10" s="10" customFormat="1" ht="59.25" customHeight="1" x14ac:dyDescent="0.25">
      <c r="A131" s="94"/>
      <c r="B131" s="94"/>
      <c r="C131" s="94"/>
      <c r="D131" s="8" t="s">
        <v>10</v>
      </c>
      <c r="E131" s="46">
        <v>0</v>
      </c>
      <c r="F131" s="46">
        <v>0</v>
      </c>
      <c r="G131" s="46">
        <v>0</v>
      </c>
      <c r="H131" s="39">
        <f t="shared" si="57"/>
        <v>0</v>
      </c>
      <c r="I131" s="15">
        <v>0</v>
      </c>
      <c r="J131" s="97"/>
    </row>
    <row r="132" spans="1:10" s="10" customFormat="1" ht="39.75" customHeight="1" x14ac:dyDescent="0.25">
      <c r="A132" s="93" t="s">
        <v>34</v>
      </c>
      <c r="B132" s="94"/>
      <c r="C132" s="94"/>
      <c r="D132" s="7" t="s">
        <v>0</v>
      </c>
      <c r="E132" s="45">
        <f>SUM(E133:E136)</f>
        <v>58197.9</v>
      </c>
      <c r="F132" s="14">
        <f>SUM(F133:F136)</f>
        <v>58197.9</v>
      </c>
      <c r="G132" s="14">
        <f t="shared" ref="G132" si="73">SUM(G133:G136)</f>
        <v>0</v>
      </c>
      <c r="H132" s="14">
        <f>SUM(H133:H136)</f>
        <v>-58197.9</v>
      </c>
      <c r="I132" s="15">
        <f t="shared" ref="I132:I165" si="74">G132/F132*100</f>
        <v>0</v>
      </c>
      <c r="J132" s="95"/>
    </row>
    <row r="133" spans="1:10" s="10" customFormat="1" ht="35.25" customHeight="1" x14ac:dyDescent="0.25">
      <c r="A133" s="93"/>
      <c r="B133" s="94"/>
      <c r="C133" s="94"/>
      <c r="D133" s="22" t="s">
        <v>1</v>
      </c>
      <c r="E133" s="46">
        <f>E122-E128</f>
        <v>9580.2000000000044</v>
      </c>
      <c r="F133" s="18">
        <f t="shared" ref="E133:G135" si="75">F122-F128</f>
        <v>9580.2000000000044</v>
      </c>
      <c r="G133" s="18">
        <f t="shared" si="75"/>
        <v>0</v>
      </c>
      <c r="H133" s="18">
        <f t="shared" ref="H133" si="76">H122-H128</f>
        <v>-9580.2000000000044</v>
      </c>
      <c r="I133" s="15">
        <f t="shared" si="74"/>
        <v>0</v>
      </c>
      <c r="J133" s="96"/>
    </row>
    <row r="134" spans="1:10" s="10" customFormat="1" ht="40.5" customHeight="1" x14ac:dyDescent="0.25">
      <c r="A134" s="94"/>
      <c r="B134" s="94"/>
      <c r="C134" s="94"/>
      <c r="D134" s="7" t="s">
        <v>2</v>
      </c>
      <c r="E134" s="46">
        <f>E123-E129</f>
        <v>36382.5</v>
      </c>
      <c r="F134" s="18">
        <f t="shared" si="75"/>
        <v>36382.5</v>
      </c>
      <c r="G134" s="18">
        <f t="shared" si="75"/>
        <v>0</v>
      </c>
      <c r="H134" s="18">
        <f t="shared" ref="H134" si="77">H123-H129</f>
        <v>-36382.5</v>
      </c>
      <c r="I134" s="15">
        <f t="shared" si="74"/>
        <v>0</v>
      </c>
      <c r="J134" s="96"/>
    </row>
    <row r="135" spans="1:10" s="10" customFormat="1" ht="39.75" customHeight="1" x14ac:dyDescent="0.25">
      <c r="A135" s="94"/>
      <c r="B135" s="94"/>
      <c r="C135" s="94"/>
      <c r="D135" s="7" t="s">
        <v>3</v>
      </c>
      <c r="E135" s="46">
        <f t="shared" si="75"/>
        <v>12235.199999999997</v>
      </c>
      <c r="F135" s="18">
        <f t="shared" si="75"/>
        <v>12235.199999999997</v>
      </c>
      <c r="G135" s="18">
        <f t="shared" si="75"/>
        <v>0</v>
      </c>
      <c r="H135" s="18">
        <f t="shared" ref="H135" si="78">H124-H130</f>
        <v>-12235.199999999997</v>
      </c>
      <c r="I135" s="15">
        <f t="shared" si="74"/>
        <v>0</v>
      </c>
      <c r="J135" s="96"/>
    </row>
    <row r="136" spans="1:10" s="10" customFormat="1" ht="35.25" customHeight="1" x14ac:dyDescent="0.25">
      <c r="A136" s="94"/>
      <c r="B136" s="94"/>
      <c r="C136" s="94"/>
      <c r="D136" s="7" t="s">
        <v>10</v>
      </c>
      <c r="E136" s="45">
        <f>E90+E95+E115</f>
        <v>0</v>
      </c>
      <c r="F136" s="14">
        <f>F90+F95+F115</f>
        <v>0</v>
      </c>
      <c r="G136" s="45">
        <v>0</v>
      </c>
      <c r="H136" s="39">
        <f t="shared" ref="H136:H167" si="79">G136-F136</f>
        <v>0</v>
      </c>
      <c r="I136" s="15">
        <v>0</v>
      </c>
      <c r="J136" s="97"/>
    </row>
    <row r="137" spans="1:10" s="10" customFormat="1" ht="35.25" customHeight="1" x14ac:dyDescent="0.25">
      <c r="A137" s="204" t="s">
        <v>73</v>
      </c>
      <c r="B137" s="165"/>
      <c r="C137" s="165"/>
      <c r="D137" s="165"/>
      <c r="E137" s="165"/>
      <c r="F137" s="165"/>
      <c r="G137" s="165"/>
      <c r="H137" s="165"/>
      <c r="I137" s="165"/>
      <c r="J137" s="166"/>
    </row>
    <row r="138" spans="1:10" s="10" customFormat="1" ht="49.5" customHeight="1" x14ac:dyDescent="0.25">
      <c r="A138" s="93" t="s">
        <v>74</v>
      </c>
      <c r="B138" s="94"/>
      <c r="C138" s="94"/>
      <c r="D138" s="62" t="s">
        <v>0</v>
      </c>
      <c r="E138" s="45">
        <f>SUM(E139:E141)</f>
        <v>122781.6</v>
      </c>
      <c r="F138" s="45">
        <f>SUM(F139:F141)</f>
        <v>122781.6</v>
      </c>
      <c r="G138" s="45">
        <v>0</v>
      </c>
      <c r="H138" s="45">
        <f>SUM(H139:H141)</f>
        <v>-122781.6</v>
      </c>
      <c r="I138" s="15">
        <v>0</v>
      </c>
      <c r="J138" s="95"/>
    </row>
    <row r="139" spans="1:10" s="10" customFormat="1" ht="39" customHeight="1" x14ac:dyDescent="0.25">
      <c r="A139" s="93"/>
      <c r="B139" s="94"/>
      <c r="C139" s="94"/>
      <c r="D139" s="61" t="s">
        <v>1</v>
      </c>
      <c r="E139" s="20">
        <f t="shared" ref="E139:F141" si="80">E25+E46+E56+E76</f>
        <v>46395.199999999997</v>
      </c>
      <c r="F139" s="20">
        <f t="shared" si="80"/>
        <v>46395.199999999997</v>
      </c>
      <c r="G139" s="45">
        <v>0</v>
      </c>
      <c r="H139" s="20">
        <f t="shared" ref="H139" si="81">H25+H46+H56+H76</f>
        <v>-46395.199999999997</v>
      </c>
      <c r="I139" s="15">
        <v>0</v>
      </c>
      <c r="J139" s="96"/>
    </row>
    <row r="140" spans="1:10" s="10" customFormat="1" ht="50.25" customHeight="1" x14ac:dyDescent="0.25">
      <c r="A140" s="94"/>
      <c r="B140" s="94"/>
      <c r="C140" s="94"/>
      <c r="D140" s="62" t="s">
        <v>2</v>
      </c>
      <c r="E140" s="20">
        <f t="shared" si="80"/>
        <v>72567.100000000006</v>
      </c>
      <c r="F140" s="20">
        <f t="shared" si="80"/>
        <v>72567.100000000006</v>
      </c>
      <c r="G140" s="45">
        <v>0</v>
      </c>
      <c r="H140" s="20">
        <f t="shared" ref="H140" si="82">H26+H47+H57+H77</f>
        <v>-72567.100000000006</v>
      </c>
      <c r="I140" s="15">
        <v>0</v>
      </c>
      <c r="J140" s="96"/>
    </row>
    <row r="141" spans="1:10" s="10" customFormat="1" ht="42.75" customHeight="1" x14ac:dyDescent="0.25">
      <c r="A141" s="94"/>
      <c r="B141" s="94"/>
      <c r="C141" s="94"/>
      <c r="D141" s="62" t="s">
        <v>3</v>
      </c>
      <c r="E141" s="20">
        <f t="shared" si="80"/>
        <v>3819.3</v>
      </c>
      <c r="F141" s="20">
        <f t="shared" si="80"/>
        <v>3819.3</v>
      </c>
      <c r="G141" s="45">
        <v>0</v>
      </c>
      <c r="H141" s="20">
        <f t="shared" ref="H141" si="83">H27+H48+H58+H78</f>
        <v>-3819.3</v>
      </c>
      <c r="I141" s="15">
        <v>0</v>
      </c>
      <c r="J141" s="96"/>
    </row>
    <row r="142" spans="1:10" s="10" customFormat="1" ht="47.25" customHeight="1" x14ac:dyDescent="0.25">
      <c r="A142" s="94"/>
      <c r="B142" s="94"/>
      <c r="C142" s="94"/>
      <c r="D142" s="62" t="s">
        <v>10</v>
      </c>
      <c r="E142" s="45">
        <v>0</v>
      </c>
      <c r="F142" s="14">
        <v>0</v>
      </c>
      <c r="G142" s="45">
        <v>0</v>
      </c>
      <c r="H142" s="39">
        <v>0</v>
      </c>
      <c r="I142" s="15">
        <v>0</v>
      </c>
      <c r="J142" s="97"/>
    </row>
    <row r="143" spans="1:10" s="10" customFormat="1" ht="42.75" customHeight="1" x14ac:dyDescent="0.25">
      <c r="A143" s="93" t="s">
        <v>75</v>
      </c>
      <c r="B143" s="94"/>
      <c r="C143" s="94"/>
      <c r="D143" s="62" t="s">
        <v>0</v>
      </c>
      <c r="E143" s="87">
        <f t="shared" ref="E143:F146" si="84">E121-E138</f>
        <v>108957.99999999997</v>
      </c>
      <c r="F143" s="87">
        <f t="shared" si="84"/>
        <v>108957.99999999997</v>
      </c>
      <c r="G143" s="14">
        <f t="shared" ref="G143" si="85">SUM(G144:G147)</f>
        <v>0</v>
      </c>
      <c r="H143" s="87">
        <f t="shared" ref="H143" si="86">H121-H138</f>
        <v>-108957.99999999997</v>
      </c>
      <c r="I143" s="15">
        <f t="shared" ref="I143:I146" si="87">G143/F143*100</f>
        <v>0</v>
      </c>
      <c r="J143" s="95"/>
    </row>
    <row r="144" spans="1:10" s="10" customFormat="1" ht="36.75" customHeight="1" x14ac:dyDescent="0.25">
      <c r="A144" s="93"/>
      <c r="B144" s="94"/>
      <c r="C144" s="94"/>
      <c r="D144" s="61" t="s">
        <v>1</v>
      </c>
      <c r="E144" s="20">
        <f t="shared" si="84"/>
        <v>9580.2000000000044</v>
      </c>
      <c r="F144" s="20">
        <f t="shared" si="84"/>
        <v>9580.2000000000044</v>
      </c>
      <c r="G144" s="18">
        <f t="shared" ref="G144" si="88">G122</f>
        <v>0</v>
      </c>
      <c r="H144" s="20">
        <f t="shared" ref="H144" si="89">H122-H139</f>
        <v>-9580.2000000000044</v>
      </c>
      <c r="I144" s="15">
        <f t="shared" si="87"/>
        <v>0</v>
      </c>
      <c r="J144" s="96"/>
    </row>
    <row r="145" spans="1:10" s="10" customFormat="1" ht="38.25" customHeight="1" x14ac:dyDescent="0.25">
      <c r="A145" s="94"/>
      <c r="B145" s="94"/>
      <c r="C145" s="94"/>
      <c r="D145" s="62" t="s">
        <v>2</v>
      </c>
      <c r="E145" s="20">
        <f t="shared" si="84"/>
        <v>83589.399999999994</v>
      </c>
      <c r="F145" s="20">
        <f t="shared" si="84"/>
        <v>83589.399999999994</v>
      </c>
      <c r="G145" s="18">
        <f t="shared" ref="G145" si="90">G123</f>
        <v>0</v>
      </c>
      <c r="H145" s="20">
        <f t="shared" ref="H145" si="91">H123-H140</f>
        <v>-83589.399999999994</v>
      </c>
      <c r="I145" s="15">
        <f t="shared" si="87"/>
        <v>0</v>
      </c>
      <c r="J145" s="96"/>
    </row>
    <row r="146" spans="1:10" s="10" customFormat="1" ht="37.5" customHeight="1" x14ac:dyDescent="0.25">
      <c r="A146" s="94"/>
      <c r="B146" s="94"/>
      <c r="C146" s="94"/>
      <c r="D146" s="62" t="s">
        <v>3</v>
      </c>
      <c r="E146" s="20">
        <f t="shared" si="84"/>
        <v>15788.399999999998</v>
      </c>
      <c r="F146" s="20">
        <f t="shared" si="84"/>
        <v>15788.399999999998</v>
      </c>
      <c r="G146" s="18">
        <f t="shared" ref="G146" si="92">G124</f>
        <v>0</v>
      </c>
      <c r="H146" s="20">
        <f t="shared" ref="H146" si="93">H124-H141</f>
        <v>-15788.399999999998</v>
      </c>
      <c r="I146" s="15">
        <f t="shared" si="87"/>
        <v>0</v>
      </c>
      <c r="J146" s="96"/>
    </row>
    <row r="147" spans="1:10" s="10" customFormat="1" ht="39" customHeight="1" x14ac:dyDescent="0.25">
      <c r="A147" s="94"/>
      <c r="B147" s="94"/>
      <c r="C147" s="94"/>
      <c r="D147" s="62" t="s">
        <v>10</v>
      </c>
      <c r="E147" s="45">
        <f>E100+E105+E125</f>
        <v>0</v>
      </c>
      <c r="F147" s="14">
        <f>F100+F105+F125</f>
        <v>0</v>
      </c>
      <c r="G147" s="45">
        <v>0</v>
      </c>
      <c r="H147" s="39">
        <f t="shared" ref="H147" si="94">G147-F147</f>
        <v>0</v>
      </c>
      <c r="I147" s="15">
        <v>0</v>
      </c>
      <c r="J147" s="97"/>
    </row>
    <row r="148" spans="1:10" s="10" customFormat="1" ht="39.75" customHeight="1" x14ac:dyDescent="0.25">
      <c r="A148" s="99" t="s">
        <v>63</v>
      </c>
      <c r="B148" s="100"/>
      <c r="C148" s="105" t="s">
        <v>32</v>
      </c>
      <c r="D148" s="7" t="s">
        <v>0</v>
      </c>
      <c r="E148" s="45">
        <f>SUM(E149:E152)</f>
        <v>43020.499999999993</v>
      </c>
      <c r="F148" s="45">
        <f>SUM(F149:F152)</f>
        <v>43020.499999999993</v>
      </c>
      <c r="G148" s="45">
        <f t="shared" ref="G148" si="95">SUM(G149:G152)</f>
        <v>0</v>
      </c>
      <c r="H148" s="39">
        <f t="shared" si="79"/>
        <v>-43020.499999999993</v>
      </c>
      <c r="I148" s="15">
        <f t="shared" si="74"/>
        <v>0</v>
      </c>
      <c r="J148" s="95"/>
    </row>
    <row r="149" spans="1:10" s="19" customFormat="1" ht="40.5" customHeight="1" x14ac:dyDescent="0.25">
      <c r="A149" s="101"/>
      <c r="B149" s="102"/>
      <c r="C149" s="106"/>
      <c r="D149" s="17" t="s">
        <v>1</v>
      </c>
      <c r="E149" s="20">
        <f t="shared" ref="E149:F150" si="96">E92+E87+E56+E51+E36</f>
        <v>9580.1999999999989</v>
      </c>
      <c r="F149" s="20">
        <f t="shared" si="96"/>
        <v>9580.1999999999989</v>
      </c>
      <c r="G149" s="46">
        <f>G51+G87+G92</f>
        <v>0</v>
      </c>
      <c r="H149" s="20">
        <f t="shared" ref="H149:H150" si="97">H92+H87+H56+H51+H36</f>
        <v>-9580.1999999999989</v>
      </c>
      <c r="I149" s="15">
        <f t="shared" si="74"/>
        <v>0</v>
      </c>
      <c r="J149" s="96"/>
    </row>
    <row r="150" spans="1:10" s="19" customFormat="1" ht="42" customHeight="1" x14ac:dyDescent="0.25">
      <c r="A150" s="101"/>
      <c r="B150" s="102"/>
      <c r="C150" s="106"/>
      <c r="D150" s="8" t="s">
        <v>2</v>
      </c>
      <c r="E150" s="20">
        <f t="shared" si="96"/>
        <v>30896.6</v>
      </c>
      <c r="F150" s="20">
        <f t="shared" si="96"/>
        <v>30896.6</v>
      </c>
      <c r="G150" s="46">
        <f>G52+G57+G88+G93</f>
        <v>0</v>
      </c>
      <c r="H150" s="20">
        <f t="shared" si="97"/>
        <v>-30896.6</v>
      </c>
      <c r="I150" s="15">
        <f t="shared" si="74"/>
        <v>0</v>
      </c>
      <c r="J150" s="96"/>
    </row>
    <row r="151" spans="1:10" s="19" customFormat="1" ht="41.25" customHeight="1" x14ac:dyDescent="0.25">
      <c r="A151" s="101"/>
      <c r="B151" s="102"/>
      <c r="C151" s="106"/>
      <c r="D151" s="8" t="s">
        <v>3</v>
      </c>
      <c r="E151" s="20">
        <f>E94+E89+E58+E53+E38</f>
        <v>2543.6999999999998</v>
      </c>
      <c r="F151" s="20">
        <f>F94+F89+F58+F53+F38</f>
        <v>2543.6999999999998</v>
      </c>
      <c r="G151" s="46">
        <f>G53+G58+G89+G94</f>
        <v>0</v>
      </c>
      <c r="H151" s="20">
        <f>H94+H89+H58+H53+H38</f>
        <v>-2543.6999999999998</v>
      </c>
      <c r="I151" s="15">
        <f t="shared" si="74"/>
        <v>0</v>
      </c>
      <c r="J151" s="96"/>
    </row>
    <row r="152" spans="1:10" s="19" customFormat="1" ht="48" customHeight="1" x14ac:dyDescent="0.25">
      <c r="A152" s="103"/>
      <c r="B152" s="104"/>
      <c r="C152" s="107"/>
      <c r="D152" s="8" t="s">
        <v>10</v>
      </c>
      <c r="E152" s="46">
        <f>E115+E100+E95+E90+E54</f>
        <v>0</v>
      </c>
      <c r="F152" s="46">
        <f>F115+F100+F95+F90+F54</f>
        <v>0</v>
      </c>
      <c r="G152" s="46">
        <f>G115+G100+G95+G90+G54</f>
        <v>0</v>
      </c>
      <c r="H152" s="39">
        <f t="shared" si="79"/>
        <v>0</v>
      </c>
      <c r="I152" s="15">
        <v>0</v>
      </c>
      <c r="J152" s="97"/>
    </row>
    <row r="153" spans="1:10" s="16" customFormat="1" ht="41.25" customHeight="1" x14ac:dyDescent="0.25">
      <c r="A153" s="99" t="s">
        <v>62</v>
      </c>
      <c r="B153" s="100"/>
      <c r="C153" s="105" t="s">
        <v>4</v>
      </c>
      <c r="D153" s="7" t="s">
        <v>0</v>
      </c>
      <c r="E153" s="45">
        <f>SUM(E154:E157)</f>
        <v>6971.2</v>
      </c>
      <c r="F153" s="45">
        <f>SUM(F154:F157)</f>
        <v>6971.2</v>
      </c>
      <c r="G153" s="45">
        <f t="shared" ref="G153" si="98">SUM(G154:G157)</f>
        <v>0</v>
      </c>
      <c r="H153" s="39">
        <f t="shared" si="79"/>
        <v>-6971.2</v>
      </c>
      <c r="I153" s="15">
        <f t="shared" si="74"/>
        <v>0</v>
      </c>
      <c r="J153" s="95"/>
    </row>
    <row r="154" spans="1:10" s="16" customFormat="1" ht="40.5" customHeight="1" x14ac:dyDescent="0.25">
      <c r="A154" s="101"/>
      <c r="B154" s="102"/>
      <c r="C154" s="106"/>
      <c r="D154" s="17" t="s">
        <v>1</v>
      </c>
      <c r="E154" s="18">
        <f t="shared" ref="E154:F155" si="99">E102+E71+E20</f>
        <v>0</v>
      </c>
      <c r="F154" s="18">
        <f t="shared" si="99"/>
        <v>0</v>
      </c>
      <c r="G154" s="45">
        <f>G15+G20+G107+G71</f>
        <v>0</v>
      </c>
      <c r="H154" s="39">
        <f t="shared" si="79"/>
        <v>0</v>
      </c>
      <c r="I154" s="15">
        <v>0</v>
      </c>
      <c r="J154" s="96"/>
    </row>
    <row r="155" spans="1:10" s="19" customFormat="1" ht="39.75" customHeight="1" x14ac:dyDescent="0.25">
      <c r="A155" s="101"/>
      <c r="B155" s="102"/>
      <c r="C155" s="106"/>
      <c r="D155" s="8" t="s">
        <v>2</v>
      </c>
      <c r="E155" s="18">
        <f t="shared" si="99"/>
        <v>5479.7</v>
      </c>
      <c r="F155" s="18">
        <f t="shared" si="99"/>
        <v>5479.7</v>
      </c>
      <c r="G155" s="46">
        <f>G108+G47+G37+G31+G72</f>
        <v>0</v>
      </c>
      <c r="H155" s="39">
        <f t="shared" si="79"/>
        <v>-5479.7</v>
      </c>
      <c r="I155" s="15">
        <v>0</v>
      </c>
      <c r="J155" s="96"/>
    </row>
    <row r="156" spans="1:10" s="19" customFormat="1" ht="33.75" customHeight="1" x14ac:dyDescent="0.25">
      <c r="A156" s="101"/>
      <c r="B156" s="102"/>
      <c r="C156" s="106"/>
      <c r="D156" s="8" t="s">
        <v>3</v>
      </c>
      <c r="E156" s="18">
        <f>E104+E73+E22</f>
        <v>1491.5</v>
      </c>
      <c r="F156" s="18">
        <f>F104+F73+F22</f>
        <v>1491.5</v>
      </c>
      <c r="G156" s="18">
        <f>G104+G48+G38+G32+G73</f>
        <v>0</v>
      </c>
      <c r="H156" s="18">
        <f t="shared" ref="H156" si="100">H104+H48+H38+H32</f>
        <v>-1786.8</v>
      </c>
      <c r="I156" s="15">
        <f t="shared" si="74"/>
        <v>0</v>
      </c>
      <c r="J156" s="96"/>
    </row>
    <row r="157" spans="1:10" s="19" customFormat="1" ht="43.5" customHeight="1" x14ac:dyDescent="0.25">
      <c r="A157" s="103"/>
      <c r="B157" s="104"/>
      <c r="C157" s="107"/>
      <c r="D157" s="8" t="s">
        <v>10</v>
      </c>
      <c r="E157" s="46">
        <v>0</v>
      </c>
      <c r="F157" s="46">
        <v>0</v>
      </c>
      <c r="G157" s="46">
        <v>0</v>
      </c>
      <c r="H157" s="39">
        <f t="shared" si="79"/>
        <v>0</v>
      </c>
      <c r="I157" s="15">
        <v>0</v>
      </c>
      <c r="J157" s="97"/>
    </row>
    <row r="158" spans="1:10" s="10" customFormat="1" ht="28.5" customHeight="1" x14ac:dyDescent="0.25">
      <c r="A158" s="99" t="s">
        <v>61</v>
      </c>
      <c r="B158" s="100"/>
      <c r="C158" s="105" t="s">
        <v>33</v>
      </c>
      <c r="D158" s="7" t="s">
        <v>0</v>
      </c>
      <c r="E158" s="45">
        <f t="shared" ref="E158:G161" si="101">E96</f>
        <v>0</v>
      </c>
      <c r="F158" s="45">
        <f t="shared" si="101"/>
        <v>0</v>
      </c>
      <c r="G158" s="45">
        <f t="shared" si="101"/>
        <v>0</v>
      </c>
      <c r="H158" s="39">
        <f t="shared" si="79"/>
        <v>0</v>
      </c>
      <c r="I158" s="15">
        <v>0</v>
      </c>
      <c r="J158" s="95"/>
    </row>
    <row r="159" spans="1:10" s="19" customFormat="1" ht="42" customHeight="1" x14ac:dyDescent="0.25">
      <c r="A159" s="101"/>
      <c r="B159" s="102"/>
      <c r="C159" s="106"/>
      <c r="D159" s="17" t="s">
        <v>1</v>
      </c>
      <c r="E159" s="46">
        <f t="shared" si="101"/>
        <v>0</v>
      </c>
      <c r="F159" s="46">
        <f t="shared" si="101"/>
        <v>0</v>
      </c>
      <c r="G159" s="46">
        <f t="shared" si="101"/>
        <v>0</v>
      </c>
      <c r="H159" s="39">
        <f t="shared" si="79"/>
        <v>0</v>
      </c>
      <c r="I159" s="15">
        <v>0</v>
      </c>
      <c r="J159" s="96"/>
    </row>
    <row r="160" spans="1:10" s="19" customFormat="1" ht="68.25" customHeight="1" x14ac:dyDescent="0.25">
      <c r="A160" s="101"/>
      <c r="B160" s="102"/>
      <c r="C160" s="106"/>
      <c r="D160" s="8" t="s">
        <v>2</v>
      </c>
      <c r="E160" s="46">
        <f t="shared" si="101"/>
        <v>0</v>
      </c>
      <c r="F160" s="46">
        <f t="shared" si="101"/>
        <v>0</v>
      </c>
      <c r="G160" s="46">
        <f t="shared" si="101"/>
        <v>0</v>
      </c>
      <c r="H160" s="39">
        <f t="shared" si="79"/>
        <v>0</v>
      </c>
      <c r="I160" s="15">
        <v>0</v>
      </c>
      <c r="J160" s="96"/>
    </row>
    <row r="161" spans="1:10" s="19" customFormat="1" ht="35.25" customHeight="1" x14ac:dyDescent="0.25">
      <c r="A161" s="101"/>
      <c r="B161" s="102"/>
      <c r="C161" s="106"/>
      <c r="D161" s="8" t="s">
        <v>3</v>
      </c>
      <c r="E161" s="46">
        <f t="shared" si="101"/>
        <v>0</v>
      </c>
      <c r="F161" s="46">
        <f t="shared" si="101"/>
        <v>0</v>
      </c>
      <c r="G161" s="46">
        <f t="shared" si="101"/>
        <v>0</v>
      </c>
      <c r="H161" s="39">
        <f t="shared" si="79"/>
        <v>0</v>
      </c>
      <c r="I161" s="15">
        <v>0</v>
      </c>
      <c r="J161" s="96"/>
    </row>
    <row r="162" spans="1:10" s="19" customFormat="1" ht="41.25" customHeight="1" x14ac:dyDescent="0.25">
      <c r="A162" s="103"/>
      <c r="B162" s="104"/>
      <c r="C162" s="107"/>
      <c r="D162" s="8" t="s">
        <v>10</v>
      </c>
      <c r="E162" s="46">
        <v>0</v>
      </c>
      <c r="F162" s="46">
        <v>0</v>
      </c>
      <c r="G162" s="46">
        <v>0</v>
      </c>
      <c r="H162" s="39">
        <f t="shared" si="79"/>
        <v>0</v>
      </c>
      <c r="I162" s="15">
        <v>0</v>
      </c>
      <c r="J162" s="97"/>
    </row>
    <row r="163" spans="1:10" s="19" customFormat="1" ht="39" customHeight="1" x14ac:dyDescent="0.25">
      <c r="A163" s="111" t="s">
        <v>60</v>
      </c>
      <c r="B163" s="112"/>
      <c r="C163" s="108" t="s">
        <v>31</v>
      </c>
      <c r="D163" s="7" t="s">
        <v>0</v>
      </c>
      <c r="E163" s="45">
        <f t="shared" ref="E163" si="102">SUM(E164:E167)</f>
        <v>6.2</v>
      </c>
      <c r="F163" s="45">
        <f t="shared" ref="F163:G163" si="103">SUM(F164:F167)</f>
        <v>6.2</v>
      </c>
      <c r="G163" s="45">
        <f t="shared" si="103"/>
        <v>0</v>
      </c>
      <c r="H163" s="39">
        <f t="shared" si="79"/>
        <v>-6.2</v>
      </c>
      <c r="I163" s="15">
        <f t="shared" si="74"/>
        <v>0</v>
      </c>
      <c r="J163" s="98"/>
    </row>
    <row r="164" spans="1:10" s="19" customFormat="1" ht="37.5" customHeight="1" x14ac:dyDescent="0.25">
      <c r="A164" s="113"/>
      <c r="B164" s="114"/>
      <c r="C164" s="109"/>
      <c r="D164" s="17" t="s">
        <v>1</v>
      </c>
      <c r="E164" s="46">
        <v>0</v>
      </c>
      <c r="F164" s="46">
        <v>0</v>
      </c>
      <c r="G164" s="46">
        <v>0</v>
      </c>
      <c r="H164" s="39">
        <f t="shared" si="79"/>
        <v>0</v>
      </c>
      <c r="I164" s="15">
        <v>0</v>
      </c>
      <c r="J164" s="96"/>
    </row>
    <row r="165" spans="1:10" s="19" customFormat="1" ht="39.75" customHeight="1" x14ac:dyDescent="0.25">
      <c r="A165" s="113"/>
      <c r="B165" s="114"/>
      <c r="C165" s="109"/>
      <c r="D165" s="8" t="s">
        <v>2</v>
      </c>
      <c r="E165" s="46">
        <f t="shared" ref="E165" si="104">E113</f>
        <v>6.2</v>
      </c>
      <c r="F165" s="46">
        <f t="shared" ref="F165:G165" si="105">F113</f>
        <v>6.2</v>
      </c>
      <c r="G165" s="46">
        <f t="shared" si="105"/>
        <v>0</v>
      </c>
      <c r="H165" s="74">
        <f t="shared" si="79"/>
        <v>-6.2</v>
      </c>
      <c r="I165" s="15">
        <f t="shared" si="74"/>
        <v>0</v>
      </c>
      <c r="J165" s="96"/>
    </row>
    <row r="166" spans="1:10" s="19" customFormat="1" ht="39.75" customHeight="1" x14ac:dyDescent="0.25">
      <c r="A166" s="113"/>
      <c r="B166" s="114"/>
      <c r="C166" s="109"/>
      <c r="D166" s="8" t="s">
        <v>3</v>
      </c>
      <c r="E166" s="46">
        <v>0</v>
      </c>
      <c r="F166" s="46">
        <v>0</v>
      </c>
      <c r="G166" s="46">
        <v>0</v>
      </c>
      <c r="H166" s="39">
        <f t="shared" si="79"/>
        <v>0</v>
      </c>
      <c r="I166" s="15">
        <v>0</v>
      </c>
      <c r="J166" s="96"/>
    </row>
    <row r="167" spans="1:10" s="19" customFormat="1" ht="39.75" customHeight="1" x14ac:dyDescent="0.25">
      <c r="A167" s="115"/>
      <c r="B167" s="116"/>
      <c r="C167" s="110"/>
      <c r="D167" s="8" t="s">
        <v>10</v>
      </c>
      <c r="E167" s="46">
        <v>0</v>
      </c>
      <c r="F167" s="46">
        <v>0</v>
      </c>
      <c r="G167" s="46">
        <v>0</v>
      </c>
      <c r="H167" s="39">
        <f t="shared" si="79"/>
        <v>0</v>
      </c>
      <c r="I167" s="15">
        <v>0</v>
      </c>
      <c r="J167" s="97"/>
    </row>
    <row r="168" spans="1:10" s="16" customFormat="1" ht="41.25" customHeight="1" x14ac:dyDescent="0.25">
      <c r="A168" s="99" t="s">
        <v>76</v>
      </c>
      <c r="B168" s="100"/>
      <c r="C168" s="105" t="s">
        <v>71</v>
      </c>
      <c r="D168" s="70" t="s">
        <v>0</v>
      </c>
      <c r="E168" s="45">
        <f>SUM(E169:E172)</f>
        <v>181741.7</v>
      </c>
      <c r="F168" s="45">
        <f>SUM(F169:F172)</f>
        <v>181741.7</v>
      </c>
      <c r="G168" s="45">
        <f t="shared" ref="G168" si="106">SUM(G169:G172)</f>
        <v>0</v>
      </c>
      <c r="H168" s="39">
        <f t="shared" ref="H168" si="107">G168-F168</f>
        <v>-181741.7</v>
      </c>
      <c r="I168" s="15">
        <f t="shared" ref="I168:I171" si="108">G168/F168*100</f>
        <v>0</v>
      </c>
      <c r="J168" s="95"/>
    </row>
    <row r="169" spans="1:10" s="16" customFormat="1" ht="41.25" customHeight="1" x14ac:dyDescent="0.25">
      <c r="A169" s="101"/>
      <c r="B169" s="102"/>
      <c r="C169" s="106"/>
      <c r="D169" s="68" t="s">
        <v>1</v>
      </c>
      <c r="E169" s="20">
        <f t="shared" ref="E169:F170" si="109">E107+E76+E66+E61+E41</f>
        <v>46395.199999999997</v>
      </c>
      <c r="F169" s="20">
        <f t="shared" si="109"/>
        <v>46395.199999999997</v>
      </c>
      <c r="G169" s="46">
        <v>0</v>
      </c>
      <c r="H169" s="20">
        <f t="shared" ref="H169" si="110">H107+H76+H66+H61+H41</f>
        <v>-46395.199999999997</v>
      </c>
      <c r="I169" s="15">
        <v>0</v>
      </c>
      <c r="J169" s="96"/>
    </row>
    <row r="170" spans="1:10" s="19" customFormat="1" ht="44.25" customHeight="1" x14ac:dyDescent="0.25">
      <c r="A170" s="101"/>
      <c r="B170" s="102"/>
      <c r="C170" s="106"/>
      <c r="D170" s="69" t="s">
        <v>2</v>
      </c>
      <c r="E170" s="20">
        <f t="shared" si="109"/>
        <v>119774</v>
      </c>
      <c r="F170" s="20">
        <f t="shared" si="109"/>
        <v>119774</v>
      </c>
      <c r="G170" s="46">
        <f t="shared" ref="G170" si="111">G62+G67+G108</f>
        <v>0</v>
      </c>
      <c r="H170" s="20">
        <f t="shared" ref="H170" si="112">H108+H77+H67+H62+H42</f>
        <v>-119774</v>
      </c>
      <c r="I170" s="15">
        <v>0</v>
      </c>
      <c r="J170" s="96"/>
    </row>
    <row r="171" spans="1:10" s="19" customFormat="1" ht="35.25" customHeight="1" x14ac:dyDescent="0.25">
      <c r="A171" s="101"/>
      <c r="B171" s="102"/>
      <c r="C171" s="106"/>
      <c r="D171" s="69" t="s">
        <v>3</v>
      </c>
      <c r="E171" s="20">
        <f>E109+E78+E68+E63+E43</f>
        <v>15572.5</v>
      </c>
      <c r="F171" s="20">
        <f>F109+F78+F68+F63+F43</f>
        <v>15572.5</v>
      </c>
      <c r="G171" s="46">
        <f t="shared" ref="G171" si="113">G63+G68+G109</f>
        <v>0</v>
      </c>
      <c r="H171" s="20">
        <f>H109+H78+H68+H63+H43</f>
        <v>-15572.5</v>
      </c>
      <c r="I171" s="15">
        <f t="shared" si="108"/>
        <v>0</v>
      </c>
      <c r="J171" s="96"/>
    </row>
    <row r="172" spans="1:10" s="19" customFormat="1" ht="39.75" customHeight="1" x14ac:dyDescent="0.25">
      <c r="A172" s="103"/>
      <c r="B172" s="104"/>
      <c r="C172" s="107"/>
      <c r="D172" s="69" t="s">
        <v>10</v>
      </c>
      <c r="E172" s="46">
        <v>0</v>
      </c>
      <c r="F172" s="46">
        <v>0</v>
      </c>
      <c r="G172" s="46">
        <v>0</v>
      </c>
      <c r="H172" s="39">
        <f t="shared" ref="H172" si="114">G172-F172</f>
        <v>0</v>
      </c>
      <c r="I172" s="15">
        <v>0</v>
      </c>
      <c r="J172" s="97"/>
    </row>
    <row r="173" spans="1:10" ht="15" customHeight="1" x14ac:dyDescent="0.25">
      <c r="C173" s="9"/>
      <c r="E173" s="75"/>
      <c r="F173" s="4"/>
      <c r="G173" s="75"/>
    </row>
    <row r="174" spans="1:10" x14ac:dyDescent="0.25">
      <c r="E174" s="75"/>
    </row>
    <row r="175" spans="1:10" s="25" customFormat="1" ht="30" customHeight="1" x14ac:dyDescent="0.3">
      <c r="A175" s="90" t="s">
        <v>49</v>
      </c>
      <c r="B175" s="90"/>
      <c r="C175" s="29" t="s">
        <v>50</v>
      </c>
      <c r="D175" s="30"/>
      <c r="E175" s="52"/>
      <c r="F175" s="49" t="s">
        <v>51</v>
      </c>
      <c r="G175" s="47"/>
      <c r="H175" s="40"/>
      <c r="I175" s="27"/>
      <c r="J175" s="37" t="s">
        <v>52</v>
      </c>
    </row>
    <row r="176" spans="1:10" s="28" customFormat="1" ht="15.75" x14ac:dyDescent="0.25">
      <c r="A176" s="91" t="s">
        <v>112</v>
      </c>
      <c r="B176" s="91"/>
      <c r="C176" s="91"/>
      <c r="D176" s="91"/>
      <c r="E176" s="91"/>
      <c r="F176" s="91"/>
      <c r="G176" s="91"/>
      <c r="H176" s="91"/>
      <c r="I176" s="91"/>
      <c r="J176" s="92"/>
    </row>
    <row r="177" spans="1:10" s="26" customFormat="1" ht="22.5" customHeight="1" x14ac:dyDescent="0.25">
      <c r="A177" s="32" t="s">
        <v>53</v>
      </c>
      <c r="B177" s="32"/>
      <c r="C177" s="32"/>
      <c r="D177" s="32"/>
      <c r="E177" s="50"/>
      <c r="F177" s="50"/>
      <c r="G177" s="48"/>
      <c r="H177" s="41"/>
      <c r="I177" s="32"/>
    </row>
    <row r="178" spans="1:10" s="25" customFormat="1" ht="50.25" customHeight="1" x14ac:dyDescent="0.3">
      <c r="A178" s="90" t="s">
        <v>54</v>
      </c>
      <c r="B178" s="90"/>
      <c r="C178" s="82" t="s">
        <v>80</v>
      </c>
      <c r="D178" s="33"/>
      <c r="E178" s="52"/>
      <c r="F178" s="51" t="s">
        <v>78</v>
      </c>
      <c r="G178" s="47"/>
      <c r="H178" s="40"/>
      <c r="I178" s="27"/>
      <c r="J178" s="37" t="s">
        <v>55</v>
      </c>
    </row>
    <row r="179" spans="1:10" s="28" customFormat="1" ht="15.75" x14ac:dyDescent="0.25">
      <c r="A179" s="91" t="s">
        <v>113</v>
      </c>
      <c r="B179" s="91"/>
      <c r="C179" s="91"/>
      <c r="D179" s="91"/>
      <c r="E179" s="91"/>
      <c r="F179" s="91"/>
      <c r="G179" s="91"/>
      <c r="H179" s="91"/>
      <c r="I179" s="91"/>
      <c r="J179" s="92"/>
    </row>
    <row r="180" spans="1:10" s="28" customFormat="1" ht="15.75" x14ac:dyDescent="0.25">
      <c r="A180" s="88"/>
      <c r="B180" s="88"/>
      <c r="C180" s="88"/>
      <c r="D180" s="88"/>
      <c r="E180" s="88"/>
      <c r="F180" s="88"/>
      <c r="G180" s="88"/>
      <c r="H180" s="88"/>
      <c r="I180" s="88"/>
      <c r="J180" s="89"/>
    </row>
    <row r="181" spans="1:10" s="25" customFormat="1" ht="50.25" customHeight="1" x14ac:dyDescent="0.3">
      <c r="A181" s="90" t="s">
        <v>109</v>
      </c>
      <c r="B181" s="90"/>
      <c r="C181" s="82" t="s">
        <v>110</v>
      </c>
      <c r="D181" s="33"/>
      <c r="E181" s="52"/>
      <c r="F181" s="51" t="s">
        <v>108</v>
      </c>
      <c r="G181" s="47"/>
      <c r="H181" s="40"/>
      <c r="I181" s="27"/>
      <c r="J181" s="37" t="s">
        <v>111</v>
      </c>
    </row>
    <row r="182" spans="1:10" s="28" customFormat="1" ht="15.75" x14ac:dyDescent="0.25">
      <c r="A182" s="91" t="s">
        <v>114</v>
      </c>
      <c r="B182" s="91"/>
      <c r="C182" s="91"/>
      <c r="D182" s="91"/>
      <c r="E182" s="91"/>
      <c r="F182" s="91"/>
      <c r="G182" s="91"/>
      <c r="H182" s="91"/>
      <c r="I182" s="91"/>
      <c r="J182" s="92"/>
    </row>
    <row r="183" spans="1:10" s="25" customFormat="1" ht="18.75" x14ac:dyDescent="0.3">
      <c r="A183" s="32" t="s">
        <v>56</v>
      </c>
      <c r="B183" s="31"/>
      <c r="C183" s="31"/>
      <c r="D183" s="34"/>
      <c r="E183" s="52"/>
      <c r="F183" s="52"/>
      <c r="G183" s="47"/>
      <c r="H183" s="42"/>
      <c r="I183" s="31"/>
    </row>
    <row r="184" spans="1:10" s="25" customFormat="1" ht="18.75" x14ac:dyDescent="0.3">
      <c r="A184" s="35" t="s">
        <v>115</v>
      </c>
      <c r="B184" s="31"/>
      <c r="C184" s="31"/>
      <c r="D184" s="36"/>
      <c r="E184" s="52"/>
      <c r="F184" s="52"/>
      <c r="G184" s="47"/>
      <c r="H184" s="42"/>
      <c r="I184" s="31"/>
    </row>
  </sheetData>
  <mergeCells count="132">
    <mergeCell ref="A132:C136"/>
    <mergeCell ref="A127:C131"/>
    <mergeCell ref="A111:A115"/>
    <mergeCell ref="B111:B115"/>
    <mergeCell ref="C111:C115"/>
    <mergeCell ref="A116:C120"/>
    <mergeCell ref="A137:J137"/>
    <mergeCell ref="A55:A59"/>
    <mergeCell ref="B55:B59"/>
    <mergeCell ref="C55:C59"/>
    <mergeCell ref="C106:C110"/>
    <mergeCell ref="J127:J131"/>
    <mergeCell ref="A121:C125"/>
    <mergeCell ref="C86:C90"/>
    <mergeCell ref="A91:A95"/>
    <mergeCell ref="J121:J125"/>
    <mergeCell ref="A70:A74"/>
    <mergeCell ref="B70:B74"/>
    <mergeCell ref="C70:C74"/>
    <mergeCell ref="J70:J74"/>
    <mergeCell ref="A65:A69"/>
    <mergeCell ref="B65:B69"/>
    <mergeCell ref="C65:C69"/>
    <mergeCell ref="C101:C105"/>
    <mergeCell ref="J101:J105"/>
    <mergeCell ref="B101:B110"/>
    <mergeCell ref="C91:C95"/>
    <mergeCell ref="A96:A100"/>
    <mergeCell ref="A86:A90"/>
    <mergeCell ref="B86:B90"/>
    <mergeCell ref="A101:A105"/>
    <mergeCell ref="A75:A79"/>
    <mergeCell ref="B75:B79"/>
    <mergeCell ref="C75:C79"/>
    <mergeCell ref="J75:J79"/>
    <mergeCell ref="A126:J126"/>
    <mergeCell ref="A60:A64"/>
    <mergeCell ref="B60:B64"/>
    <mergeCell ref="C60:C64"/>
    <mergeCell ref="J60:J64"/>
    <mergeCell ref="J55:J59"/>
    <mergeCell ref="J35:J39"/>
    <mergeCell ref="J45:J49"/>
    <mergeCell ref="J111:J115"/>
    <mergeCell ref="J116:J120"/>
    <mergeCell ref="J80:J84"/>
    <mergeCell ref="J86:J90"/>
    <mergeCell ref="J91:J95"/>
    <mergeCell ref="J96:J100"/>
    <mergeCell ref="J50:J54"/>
    <mergeCell ref="J65:J69"/>
    <mergeCell ref="A85:J85"/>
    <mergeCell ref="J106:J110"/>
    <mergeCell ref="A45:A49"/>
    <mergeCell ref="B45:B49"/>
    <mergeCell ref="C45:C49"/>
    <mergeCell ref="A80:C84"/>
    <mergeCell ref="C35:C39"/>
    <mergeCell ref="B91:B95"/>
    <mergeCell ref="A50:A54"/>
    <mergeCell ref="B50:B54"/>
    <mergeCell ref="C50:C54"/>
    <mergeCell ref="J24:J28"/>
    <mergeCell ref="A13:J13"/>
    <mergeCell ref="C14:C18"/>
    <mergeCell ref="J14:J18"/>
    <mergeCell ref="J19:J23"/>
    <mergeCell ref="A29:C33"/>
    <mergeCell ref="A19:A23"/>
    <mergeCell ref="B19:B23"/>
    <mergeCell ref="C19:C23"/>
    <mergeCell ref="C40:C44"/>
    <mergeCell ref="J40:J44"/>
    <mergeCell ref="A35:A44"/>
    <mergeCell ref="B35:B44"/>
    <mergeCell ref="D9:D11"/>
    <mergeCell ref="C9:C11"/>
    <mergeCell ref="B9:B11"/>
    <mergeCell ref="A9:A11"/>
    <mergeCell ref="F9:F11"/>
    <mergeCell ref="E9:E11"/>
    <mergeCell ref="B24:B28"/>
    <mergeCell ref="A24:A28"/>
    <mergeCell ref="C24:C28"/>
    <mergeCell ref="A1:J1"/>
    <mergeCell ref="A2:J2"/>
    <mergeCell ref="A3:J3"/>
    <mergeCell ref="B5:C5"/>
    <mergeCell ref="B4:C4"/>
    <mergeCell ref="B6:D6"/>
    <mergeCell ref="B7:C7"/>
    <mergeCell ref="J132:J136"/>
    <mergeCell ref="J148:J152"/>
    <mergeCell ref="B96:B100"/>
    <mergeCell ref="C96:C100"/>
    <mergeCell ref="A106:A110"/>
    <mergeCell ref="A34:J34"/>
    <mergeCell ref="A14:A18"/>
    <mergeCell ref="B14:B18"/>
    <mergeCell ref="E4:G4"/>
    <mergeCell ref="E5:G5"/>
    <mergeCell ref="E6:H6"/>
    <mergeCell ref="E7:G7"/>
    <mergeCell ref="G9:G11"/>
    <mergeCell ref="A8:J8"/>
    <mergeCell ref="H9:I9"/>
    <mergeCell ref="J9:J11"/>
    <mergeCell ref="J29:J33"/>
    <mergeCell ref="A181:B181"/>
    <mergeCell ref="A182:J182"/>
    <mergeCell ref="A138:C142"/>
    <mergeCell ref="J138:J142"/>
    <mergeCell ref="A143:C147"/>
    <mergeCell ref="A179:J179"/>
    <mergeCell ref="A175:B175"/>
    <mergeCell ref="A178:B178"/>
    <mergeCell ref="J163:J167"/>
    <mergeCell ref="A176:J176"/>
    <mergeCell ref="A168:B172"/>
    <mergeCell ref="C168:C172"/>
    <mergeCell ref="J168:J172"/>
    <mergeCell ref="A153:B157"/>
    <mergeCell ref="C148:C152"/>
    <mergeCell ref="A148:B152"/>
    <mergeCell ref="J158:J162"/>
    <mergeCell ref="J143:J147"/>
    <mergeCell ref="A158:B162"/>
    <mergeCell ref="C158:C162"/>
    <mergeCell ref="C153:C157"/>
    <mergeCell ref="C163:C167"/>
    <mergeCell ref="A163:B167"/>
    <mergeCell ref="J153:J157"/>
  </mergeCells>
  <pageMargins left="0.31496062992125984" right="0.31496062992125984" top="0.35433070866141736" bottom="0.35433070866141736"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2023-04-12T07:59:13Z</dcterms:modified>
</cp:coreProperties>
</file>